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_Me" sheetId="1" state="visible" r:id="rId3"/>
    <sheet name="BvA_Detail" sheetId="2" state="visible" r:id="rId4"/>
    <sheet name="Job_Summary" sheetId="3" state="visible" r:id="rId5"/>
    <sheet name="PM_Not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<sst xmlns="http://schemas.openxmlformats.org/spreadsheetml/2006/main" count="238" uniqueCount="48">
  <si>
    <t xml:space="preserve">Exercise 03: Budget vs Actual</t>
  </si>
  <si>
    <t xml:space="preserve">ImpactMe.AI training workbook. NECA Accounting Peer Group workshop, October 27, 2026.</t>
  </si>
  <si>
    <t xml:space="preserve">FICTIONAL TRAINING DATA. Every company, person, job, invoice, and amount in this file is invented for practice. Never paste real client data into a consumer AI account.</t>
  </si>
  <si>
    <t xml:space="preserve">WHAT THIS IS:</t>
  </si>
  <si>
    <t xml:space="preserve">Monthly budget vs actual cost by cost code for three Ridgeline Electric jobs, July to September 2026.</t>
  </si>
  <si>
    <t xml:space="preserve">Sheets: BvA_Detail (monthly lines), Job_Summary (quarter to date, formulas), PM_Notes (what the project managers told accounting).</t>
  </si>
  <si>
    <t xml:space="preserve">SIGN CONVENTION:</t>
  </si>
  <si>
    <t xml:space="preserve">Variance_$ = Actual minus Budget. A positive variance means OVER budget (unfavorable). A negative variance means under budget.</t>
  </si>
  <si>
    <t xml:space="preserve">MATERIALITY RULE FOR COMMENTARY:</t>
  </si>
  <si>
    <t xml:space="preserve">Explain any monthly variance that is at least 10% AND at least $2,500 (either direction). Ignore the rest.</t>
  </si>
  <si>
    <t xml:space="preserve">LABOR BURDEN:</t>
  </si>
  <si>
    <t xml:space="preserve">Cost code 150 covers union fringe benefits (pension, health and welfare, NEBF), payroll taxes, and workers comp. Budgeted at 42% of labor wages. Fringe is paid per hour worked, so overtime premium does not carry full burden.</t>
  </si>
  <si>
    <t xml:space="preserve">JOBS:</t>
  </si>
  <si>
    <t xml:space="preserve">1042 Riverside Medical Office Building (Summit Builders)   |   1047 Maple Street Elementary Modernization (Kestrel Construction Group)   |   1051 Northpoint Distribution Center (Ironwood General Contractors)</t>
  </si>
  <si>
    <t xml:space="preserve">Job_No</t>
  </si>
  <si>
    <t xml:space="preserve">Job_Name</t>
  </si>
  <si>
    <t xml:space="preserve">Month</t>
  </si>
  <si>
    <t xml:space="preserve">Cost_Code</t>
  </si>
  <si>
    <t xml:space="preserve">Cost_Code_Desc</t>
  </si>
  <si>
    <t xml:space="preserve">Budget</t>
  </si>
  <si>
    <t xml:space="preserve">Actual</t>
  </si>
  <si>
    <t xml:space="preserve">Variance_$</t>
  </si>
  <si>
    <t xml:space="preserve">Variance_%</t>
  </si>
  <si>
    <t xml:space="preserve">Riverside Medical Office Building</t>
  </si>
  <si>
    <t xml:space="preserve">Jul-2026</t>
  </si>
  <si>
    <t xml:space="preserve">Labor</t>
  </si>
  <si>
    <t xml:space="preserve">Labor Burden</t>
  </si>
  <si>
    <t xml:space="preserve">Material</t>
  </si>
  <si>
    <t xml:space="preserve">Equipment</t>
  </si>
  <si>
    <t xml:space="preserve">Subcontract</t>
  </si>
  <si>
    <t xml:space="preserve">Job Overhead</t>
  </si>
  <si>
    <t xml:space="preserve">Aug-2026</t>
  </si>
  <si>
    <t xml:space="preserve">Sep-2026</t>
  </si>
  <si>
    <t xml:space="preserve">Maple Street Elementary Modernization</t>
  </si>
  <si>
    <t xml:space="preserve">Northpoint Distribution Center</t>
  </si>
  <si>
    <t xml:space="preserve">Total, all jobs, Jul to Sep</t>
  </si>
  <si>
    <t xml:space="preserve">Quarter to date (Jul to Sep 2026) by job and cost code</t>
  </si>
  <si>
    <t xml:space="preserve">QTD_Budget</t>
  </si>
  <si>
    <t xml:space="preserve">QTD_Actual</t>
  </si>
  <si>
    <t xml:space="preserve">Totals by job</t>
  </si>
  <si>
    <t xml:space="preserve">All jobs</t>
  </si>
  <si>
    <t xml:space="preserve">Tie-out check: detail total minus summary total (should be 0)</t>
  </si>
  <si>
    <t xml:space="preserve">Project manager note (as received)</t>
  </si>
  <si>
    <t xml:space="preserve">Copper wire pricing up about 18% vs our bid. Bought the Sept feeder wire early to lock the price.</t>
  </si>
  <si>
    <t xml:space="preserve">Sept feeder wire was already bought in Aug (see Aug note).</t>
  </si>
  <si>
    <t xml:space="preserve">Ironwood accelerated the schedule (GC directive dated 9/2). Crew ran 10-hour days plus Saturdays. Tracking OT premium for a possible acceleration change order.</t>
  </si>
  <si>
    <t xml:space="preserve">Kettle Creek Trenching Aug pay app came in late. Booked in Sept.</t>
  </si>
  <si>
    <t xml:space="preserve">Boom lift kept 3 extra weeks waiting on the GC's ceiling grid. Sent delay notice to Kestrel; possible back-charge.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</si>
</sst>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;\(0.0%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5A6D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E5A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E5A6D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5A6D"/>
        <bgColor rgb="FF008080"/>
      </patternFill>
    </fill>
    <fill>
      <patternFill patternType="solid">
        <fgColor rgb="FFEEF6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CC8DC"/>
      </bottom>
      <diagonal/>
    </border>
    <border diagonalUp="false" diagonalDown="false">
      <left/>
      <right/>
      <top style="medium">
        <color rgb="FF3CC8D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5A6D"/>
      <rgbColor rgb="FFC0C0C0"/>
      <rgbColor rgb="FF808080"/>
      <rgbColor rgb="FF9999FF"/>
      <rgbColor rgb="FF993366"/>
      <rgbColor rgb="FFEEF6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CC8D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4" t="s">
        <v>6</v>
      </c>
    </row>
    <row r="11" customFormat="false" ht="1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4" t="s">
        <v>8</v>
      </c>
    </row>
    <row r="14" customFormat="false" ht="15" hidden="false" customHeight="false" outlineLevel="0" collapsed="false">
      <c r="A14" s="3" t="s">
        <v>9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4" t="s">
        <v>10</v>
      </c>
    </row>
    <row r="17" customFormat="false" ht="23.85" hidden="false" customHeight="false" outlineLevel="0" collapsed="false">
      <c r="A17" s="3" t="s">
        <v>11</v>
      </c>
    </row>
    <row r="18" customFormat="false" ht="15" hidden="false" customHeight="false" outlineLevel="0" collapsed="false">
      <c r="A18" s="3"/>
    </row>
    <row r="19" customFormat="false" ht="15" hidden="false" customHeight="false" outlineLevel="0" collapsed="false">
      <c r="A19" s="4" t="s">
        <v>12</v>
      </c>
    </row>
    <row r="20" customFormat="false" ht="23.85" hidden="false" customHeight="false" outlineLevel="0" collapsed="false">
      <c r="A20" s="3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8"/>
    <col collapsed="false" customWidth="true" hidden="false" outlineLevel="0" max="4" min="3" style="0" width="10"/>
    <col collapsed="false" customWidth="true" hidden="false" outlineLevel="0" max="5" min="5" style="0" width="15"/>
    <col collapsed="false" customWidth="true" hidden="false" outlineLevel="0" max="8" min="6" style="0" width="12"/>
    <col collapsed="false" customWidth="true" hidden="false" outlineLevel="0" max="9" min="9" style="0" width="11"/>
  </cols>
  <sheetData>
    <row r="1" customFormat="false" ht="23.85" hidden="false" customHeight="false" outlineLevel="0" collapsed="false">
      <c r="A1" s="5" t="s">
        <v>14</v>
      </c>
      <c r="B1" s="5" t="s">
        <v>15</v>
      </c>
      <c r="C1" s="5" t="s">
        <v>16</v>
      </c>
      <c r="D1" s="5" t="s">
        <v>17</v>
      </c>
      <c r="E1" s="5" t="s">
        <v>18</v>
      </c>
      <c r="F1" s="5" t="s">
        <v>19</v>
      </c>
      <c r="G1" s="5" t="s">
        <v>20</v>
      </c>
      <c r="H1" s="5" t="s">
        <v>21</v>
      </c>
      <c r="I1" s="5" t="s">
        <v>22</v>
      </c>
    </row>
    <row r="2" customFormat="false" ht="15" hidden="false" customHeight="false" outlineLevel="0" collapsed="false">
      <c r="A2" s="6" t="n">
        <v>1042</v>
      </c>
      <c r="B2" s="6" t="s">
        <v>23</v>
      </c>
      <c r="C2" s="6" t="s">
        <v>24</v>
      </c>
      <c r="D2" s="6" t="n">
        <v>100</v>
      </c>
      <c r="E2" s="6" t="s">
        <v>25</v>
      </c>
      <c r="F2" s="7" t="n">
        <v>42000</v>
      </c>
      <c r="G2" s="7" t="n">
        <v>42990</v>
      </c>
      <c r="H2" s="8" t="n">
        <f aca="false">G2-F2</f>
        <v>990</v>
      </c>
      <c r="I2" s="9" t="n">
        <f aca="false">IF(F2=0,"",H2/F2)</f>
        <v>0.0235714285714286</v>
      </c>
    </row>
    <row r="3" customFormat="false" ht="15" hidden="false" customHeight="false" outlineLevel="0" collapsed="false">
      <c r="A3" s="10" t="n">
        <v>1042</v>
      </c>
      <c r="B3" s="10" t="s">
        <v>23</v>
      </c>
      <c r="C3" s="10" t="s">
        <v>24</v>
      </c>
      <c r="D3" s="10" t="n">
        <v>150</v>
      </c>
      <c r="E3" s="10" t="s">
        <v>26</v>
      </c>
      <c r="F3" s="11" t="n">
        <v>17640</v>
      </c>
      <c r="G3" s="11" t="n">
        <v>17816</v>
      </c>
      <c r="H3" s="12" t="n">
        <f aca="false">G3-F3</f>
        <v>176</v>
      </c>
      <c r="I3" s="13" t="n">
        <f aca="false">IF(F3=0,"",H3/F3)</f>
        <v>0.00997732426303855</v>
      </c>
    </row>
    <row r="4" customFormat="false" ht="15" hidden="false" customHeight="false" outlineLevel="0" collapsed="false">
      <c r="A4" s="6" t="n">
        <v>1042</v>
      </c>
      <c r="B4" s="6" t="s">
        <v>23</v>
      </c>
      <c r="C4" s="6" t="s">
        <v>24</v>
      </c>
      <c r="D4" s="6" t="n">
        <v>200</v>
      </c>
      <c r="E4" s="6" t="s">
        <v>27</v>
      </c>
      <c r="F4" s="7" t="n">
        <v>55000</v>
      </c>
      <c r="G4" s="7" t="n">
        <v>55600</v>
      </c>
      <c r="H4" s="8" t="n">
        <f aca="false">G4-F4</f>
        <v>600</v>
      </c>
      <c r="I4" s="9" t="n">
        <f aca="false">IF(F4=0,"",H4/F4)</f>
        <v>0.0109090909090909</v>
      </c>
    </row>
    <row r="5" customFormat="false" ht="15" hidden="false" customHeight="false" outlineLevel="0" collapsed="false">
      <c r="A5" s="10" t="n">
        <v>1042</v>
      </c>
      <c r="B5" s="10" t="s">
        <v>23</v>
      </c>
      <c r="C5" s="10" t="s">
        <v>24</v>
      </c>
      <c r="D5" s="10" t="n">
        <v>300</v>
      </c>
      <c r="E5" s="10" t="s">
        <v>28</v>
      </c>
      <c r="F5" s="11" t="n">
        <v>2400</v>
      </c>
      <c r="G5" s="11" t="n">
        <v>2385</v>
      </c>
      <c r="H5" s="12" t="n">
        <f aca="false">G5-F5</f>
        <v>-15</v>
      </c>
      <c r="I5" s="13" t="n">
        <f aca="false">IF(F5=0,"",H5/F5)</f>
        <v>-0.00625</v>
      </c>
    </row>
    <row r="6" customFormat="false" ht="15" hidden="false" customHeight="false" outlineLevel="0" collapsed="false">
      <c r="A6" s="6" t="n">
        <v>1042</v>
      </c>
      <c r="B6" s="6" t="s">
        <v>23</v>
      </c>
      <c r="C6" s="6" t="s">
        <v>24</v>
      </c>
      <c r="D6" s="6" t="n">
        <v>400</v>
      </c>
      <c r="E6" s="6" t="s">
        <v>29</v>
      </c>
      <c r="F6" s="7" t="n">
        <v>12000</v>
      </c>
      <c r="G6" s="7" t="n">
        <v>11665</v>
      </c>
      <c r="H6" s="8" t="n">
        <f aca="false">G6-F6</f>
        <v>-335</v>
      </c>
      <c r="I6" s="9" t="n">
        <f aca="false">IF(F6=0,"",H6/F6)</f>
        <v>-0.0279166666666667</v>
      </c>
    </row>
    <row r="7" customFormat="false" ht="15" hidden="false" customHeight="false" outlineLevel="0" collapsed="false">
      <c r="A7" s="10" t="n">
        <v>1042</v>
      </c>
      <c r="B7" s="10" t="s">
        <v>23</v>
      </c>
      <c r="C7" s="10" t="s">
        <v>24</v>
      </c>
      <c r="D7" s="10" t="n">
        <v>500</v>
      </c>
      <c r="E7" s="10" t="s">
        <v>30</v>
      </c>
      <c r="F7" s="11" t="n">
        <v>3100</v>
      </c>
      <c r="G7" s="11" t="n">
        <v>3105</v>
      </c>
      <c r="H7" s="12" t="n">
        <f aca="false">G7-F7</f>
        <v>5</v>
      </c>
      <c r="I7" s="13" t="n">
        <f aca="false">IF(F7=0,"",H7/F7)</f>
        <v>0.00161290322580645</v>
      </c>
    </row>
    <row r="8" customFormat="false" ht="15" hidden="false" customHeight="false" outlineLevel="0" collapsed="false">
      <c r="A8" s="6" t="n">
        <v>1042</v>
      </c>
      <c r="B8" s="6" t="s">
        <v>23</v>
      </c>
      <c r="C8" s="6" t="s">
        <v>31</v>
      </c>
      <c r="D8" s="6" t="n">
        <v>100</v>
      </c>
      <c r="E8" s="6" t="s">
        <v>25</v>
      </c>
      <c r="F8" s="7" t="n">
        <v>44000</v>
      </c>
      <c r="G8" s="7" t="n">
        <v>42635</v>
      </c>
      <c r="H8" s="8" t="n">
        <f aca="false">G8-F8</f>
        <v>-1365</v>
      </c>
      <c r="I8" s="9" t="n">
        <f aca="false">IF(F8=0,"",H8/F8)</f>
        <v>-0.0310227272727273</v>
      </c>
    </row>
    <row r="9" customFormat="false" ht="15" hidden="false" customHeight="false" outlineLevel="0" collapsed="false">
      <c r="A9" s="10" t="n">
        <v>1042</v>
      </c>
      <c r="B9" s="10" t="s">
        <v>23</v>
      </c>
      <c r="C9" s="10" t="s">
        <v>31</v>
      </c>
      <c r="D9" s="10" t="n">
        <v>150</v>
      </c>
      <c r="E9" s="10" t="s">
        <v>26</v>
      </c>
      <c r="F9" s="11" t="n">
        <v>18480</v>
      </c>
      <c r="G9" s="11" t="n">
        <v>17444</v>
      </c>
      <c r="H9" s="12" t="n">
        <f aca="false">G9-F9</f>
        <v>-1036</v>
      </c>
      <c r="I9" s="13" t="n">
        <f aca="false">IF(F9=0,"",H9/F9)</f>
        <v>-0.0560606060606061</v>
      </c>
    </row>
    <row r="10" customFormat="false" ht="15" hidden="false" customHeight="false" outlineLevel="0" collapsed="false">
      <c r="A10" s="6" t="n">
        <v>1042</v>
      </c>
      <c r="B10" s="6" t="s">
        <v>23</v>
      </c>
      <c r="C10" s="6" t="s">
        <v>31</v>
      </c>
      <c r="D10" s="6" t="n">
        <v>200</v>
      </c>
      <c r="E10" s="6" t="s">
        <v>27</v>
      </c>
      <c r="F10" s="7" t="n">
        <v>62000</v>
      </c>
      <c r="G10" s="7" t="n">
        <v>78940</v>
      </c>
      <c r="H10" s="8" t="n">
        <f aca="false">G10-F10</f>
        <v>16940</v>
      </c>
      <c r="I10" s="9" t="n">
        <f aca="false">IF(F10=0,"",H10/F10)</f>
        <v>0.273225806451613</v>
      </c>
    </row>
    <row r="11" customFormat="false" ht="15" hidden="false" customHeight="false" outlineLevel="0" collapsed="false">
      <c r="A11" s="10" t="n">
        <v>1042</v>
      </c>
      <c r="B11" s="10" t="s">
        <v>23</v>
      </c>
      <c r="C11" s="10" t="s">
        <v>31</v>
      </c>
      <c r="D11" s="10" t="n">
        <v>300</v>
      </c>
      <c r="E11" s="10" t="s">
        <v>28</v>
      </c>
      <c r="F11" s="11" t="n">
        <v>2400</v>
      </c>
      <c r="G11" s="11" t="n">
        <v>2340</v>
      </c>
      <c r="H11" s="12" t="n">
        <f aca="false">G11-F11</f>
        <v>-60</v>
      </c>
      <c r="I11" s="13" t="n">
        <f aca="false">IF(F11=0,"",H11/F11)</f>
        <v>-0.025</v>
      </c>
    </row>
    <row r="12" customFormat="false" ht="15" hidden="false" customHeight="false" outlineLevel="0" collapsed="false">
      <c r="A12" s="6" t="n">
        <v>1042</v>
      </c>
      <c r="B12" s="6" t="s">
        <v>23</v>
      </c>
      <c r="C12" s="6" t="s">
        <v>31</v>
      </c>
      <c r="D12" s="6" t="n">
        <v>400</v>
      </c>
      <c r="E12" s="6" t="s">
        <v>29</v>
      </c>
      <c r="F12" s="7" t="n">
        <v>11000</v>
      </c>
      <c r="G12" s="7" t="n">
        <v>10690</v>
      </c>
      <c r="H12" s="8" t="n">
        <f aca="false">G12-F12</f>
        <v>-310</v>
      </c>
      <c r="I12" s="9" t="n">
        <f aca="false">IF(F12=0,"",H12/F12)</f>
        <v>-0.0281818181818182</v>
      </c>
    </row>
    <row r="13" customFormat="false" ht="15" hidden="false" customHeight="false" outlineLevel="0" collapsed="false">
      <c r="A13" s="10" t="n">
        <v>1042</v>
      </c>
      <c r="B13" s="10" t="s">
        <v>23</v>
      </c>
      <c r="C13" s="10" t="s">
        <v>31</v>
      </c>
      <c r="D13" s="10" t="n">
        <v>500</v>
      </c>
      <c r="E13" s="10" t="s">
        <v>30</v>
      </c>
      <c r="F13" s="11" t="n">
        <v>3100</v>
      </c>
      <c r="G13" s="11" t="n">
        <v>3155</v>
      </c>
      <c r="H13" s="12" t="n">
        <f aca="false">G13-F13</f>
        <v>55</v>
      </c>
      <c r="I13" s="13" t="n">
        <f aca="false">IF(F13=0,"",H13/F13)</f>
        <v>0.017741935483871</v>
      </c>
    </row>
    <row r="14" customFormat="false" ht="15" hidden="false" customHeight="false" outlineLevel="0" collapsed="false">
      <c r="A14" s="6" t="n">
        <v>1042</v>
      </c>
      <c r="B14" s="6" t="s">
        <v>23</v>
      </c>
      <c r="C14" s="6" t="s">
        <v>32</v>
      </c>
      <c r="D14" s="6" t="n">
        <v>100</v>
      </c>
      <c r="E14" s="6" t="s">
        <v>25</v>
      </c>
      <c r="F14" s="7" t="n">
        <v>43000</v>
      </c>
      <c r="G14" s="7" t="n">
        <v>41950</v>
      </c>
      <c r="H14" s="8" t="n">
        <f aca="false">G14-F14</f>
        <v>-1050</v>
      </c>
      <c r="I14" s="9" t="n">
        <f aca="false">IF(F14=0,"",H14/F14)</f>
        <v>-0.0244186046511628</v>
      </c>
    </row>
    <row r="15" customFormat="false" ht="15" hidden="false" customHeight="false" outlineLevel="0" collapsed="false">
      <c r="A15" s="10" t="n">
        <v>1042</v>
      </c>
      <c r="B15" s="10" t="s">
        <v>23</v>
      </c>
      <c r="C15" s="10" t="s">
        <v>32</v>
      </c>
      <c r="D15" s="10" t="n">
        <v>150</v>
      </c>
      <c r="E15" s="10" t="s">
        <v>26</v>
      </c>
      <c r="F15" s="11" t="n">
        <v>18060</v>
      </c>
      <c r="G15" s="11" t="n">
        <v>17213</v>
      </c>
      <c r="H15" s="12" t="n">
        <f aca="false">G15-F15</f>
        <v>-847</v>
      </c>
      <c r="I15" s="13" t="n">
        <f aca="false">IF(F15=0,"",H15/F15)</f>
        <v>-0.0468992248062016</v>
      </c>
    </row>
    <row r="16" customFormat="false" ht="15" hidden="false" customHeight="false" outlineLevel="0" collapsed="false">
      <c r="A16" s="6" t="n">
        <v>1042</v>
      </c>
      <c r="B16" s="6" t="s">
        <v>23</v>
      </c>
      <c r="C16" s="6" t="s">
        <v>32</v>
      </c>
      <c r="D16" s="6" t="n">
        <v>200</v>
      </c>
      <c r="E16" s="6" t="s">
        <v>27</v>
      </c>
      <c r="F16" s="7" t="n">
        <v>58000</v>
      </c>
      <c r="G16" s="7" t="n">
        <v>47300</v>
      </c>
      <c r="H16" s="8" t="n">
        <f aca="false">G16-F16</f>
        <v>-10700</v>
      </c>
      <c r="I16" s="9" t="n">
        <f aca="false">IF(F16=0,"",H16/F16)</f>
        <v>-0.18448275862069</v>
      </c>
    </row>
    <row r="17" customFormat="false" ht="15" hidden="false" customHeight="false" outlineLevel="0" collapsed="false">
      <c r="A17" s="10" t="n">
        <v>1042</v>
      </c>
      <c r="B17" s="10" t="s">
        <v>23</v>
      </c>
      <c r="C17" s="10" t="s">
        <v>32</v>
      </c>
      <c r="D17" s="10" t="n">
        <v>300</v>
      </c>
      <c r="E17" s="10" t="s">
        <v>28</v>
      </c>
      <c r="F17" s="11" t="n">
        <v>1800</v>
      </c>
      <c r="G17" s="11" t="n">
        <v>1755</v>
      </c>
      <c r="H17" s="12" t="n">
        <f aca="false">G17-F17</f>
        <v>-45</v>
      </c>
      <c r="I17" s="13" t="n">
        <f aca="false">IF(F17=0,"",H17/F17)</f>
        <v>-0.025</v>
      </c>
    </row>
    <row r="18" customFormat="false" ht="15" hidden="false" customHeight="false" outlineLevel="0" collapsed="false">
      <c r="A18" s="6" t="n">
        <v>1042</v>
      </c>
      <c r="B18" s="6" t="s">
        <v>23</v>
      </c>
      <c r="C18" s="6" t="s">
        <v>32</v>
      </c>
      <c r="D18" s="6" t="n">
        <v>400</v>
      </c>
      <c r="E18" s="6" t="s">
        <v>29</v>
      </c>
      <c r="F18" s="7" t="n">
        <v>14000</v>
      </c>
      <c r="G18" s="7" t="n">
        <v>14370</v>
      </c>
      <c r="H18" s="8" t="n">
        <f aca="false">G18-F18</f>
        <v>370</v>
      </c>
      <c r="I18" s="9" t="n">
        <f aca="false">IF(F18=0,"",H18/F18)</f>
        <v>0.0264285714285714</v>
      </c>
    </row>
    <row r="19" customFormat="false" ht="15" hidden="false" customHeight="false" outlineLevel="0" collapsed="false">
      <c r="A19" s="10" t="n">
        <v>1042</v>
      </c>
      <c r="B19" s="10" t="s">
        <v>23</v>
      </c>
      <c r="C19" s="10" t="s">
        <v>32</v>
      </c>
      <c r="D19" s="10" t="n">
        <v>500</v>
      </c>
      <c r="E19" s="10" t="s">
        <v>30</v>
      </c>
      <c r="F19" s="11" t="n">
        <v>3100</v>
      </c>
      <c r="G19" s="11" t="n">
        <v>3140</v>
      </c>
      <c r="H19" s="12" t="n">
        <f aca="false">G19-F19</f>
        <v>40</v>
      </c>
      <c r="I19" s="13" t="n">
        <f aca="false">IF(F19=0,"",H19/F19)</f>
        <v>0.0129032258064516</v>
      </c>
    </row>
    <row r="20" customFormat="false" ht="15" hidden="false" customHeight="false" outlineLevel="0" collapsed="false">
      <c r="A20" s="6" t="n">
        <v>1047</v>
      </c>
      <c r="B20" s="6" t="s">
        <v>33</v>
      </c>
      <c r="C20" s="6" t="s">
        <v>24</v>
      </c>
      <c r="D20" s="6" t="n">
        <v>100</v>
      </c>
      <c r="E20" s="6" t="s">
        <v>25</v>
      </c>
      <c r="F20" s="7" t="n">
        <v>18500</v>
      </c>
      <c r="G20" s="7" t="n">
        <v>18500</v>
      </c>
      <c r="H20" s="8" t="n">
        <f aca="false">G20-F20</f>
        <v>0</v>
      </c>
      <c r="I20" s="9" t="n">
        <f aca="false">IF(F20=0,"",H20/F20)</f>
        <v>0</v>
      </c>
    </row>
    <row r="21" customFormat="false" ht="15" hidden="false" customHeight="false" outlineLevel="0" collapsed="false">
      <c r="A21" s="10" t="n">
        <v>1047</v>
      </c>
      <c r="B21" s="10" t="s">
        <v>33</v>
      </c>
      <c r="C21" s="10" t="s">
        <v>24</v>
      </c>
      <c r="D21" s="10" t="n">
        <v>150</v>
      </c>
      <c r="E21" s="10" t="s">
        <v>26</v>
      </c>
      <c r="F21" s="11" t="n">
        <v>7770</v>
      </c>
      <c r="G21" s="11" t="n">
        <v>7850</v>
      </c>
      <c r="H21" s="12" t="n">
        <f aca="false">G21-F21</f>
        <v>80</v>
      </c>
      <c r="I21" s="13" t="n">
        <f aca="false">IF(F21=0,"",H21/F21)</f>
        <v>0.0102960102960103</v>
      </c>
    </row>
    <row r="22" customFormat="false" ht="15" hidden="false" customHeight="false" outlineLevel="0" collapsed="false">
      <c r="A22" s="6" t="n">
        <v>1047</v>
      </c>
      <c r="B22" s="6" t="s">
        <v>33</v>
      </c>
      <c r="C22" s="6" t="s">
        <v>24</v>
      </c>
      <c r="D22" s="6" t="n">
        <v>200</v>
      </c>
      <c r="E22" s="6" t="s">
        <v>27</v>
      </c>
      <c r="F22" s="7" t="n">
        <v>14000</v>
      </c>
      <c r="G22" s="7" t="n">
        <v>14080</v>
      </c>
      <c r="H22" s="8" t="n">
        <f aca="false">G22-F22</f>
        <v>80</v>
      </c>
      <c r="I22" s="9" t="n">
        <f aca="false">IF(F22=0,"",H22/F22)</f>
        <v>0.00571428571428571</v>
      </c>
    </row>
    <row r="23" customFormat="false" ht="15" hidden="false" customHeight="false" outlineLevel="0" collapsed="false">
      <c r="A23" s="10" t="n">
        <v>1047</v>
      </c>
      <c r="B23" s="10" t="s">
        <v>33</v>
      </c>
      <c r="C23" s="10" t="s">
        <v>24</v>
      </c>
      <c r="D23" s="10" t="n">
        <v>300</v>
      </c>
      <c r="E23" s="10" t="s">
        <v>28</v>
      </c>
      <c r="F23" s="11" t="n">
        <v>3200</v>
      </c>
      <c r="G23" s="11" t="n">
        <v>3305</v>
      </c>
      <c r="H23" s="12" t="n">
        <f aca="false">G23-F23</f>
        <v>105</v>
      </c>
      <c r="I23" s="13" t="n">
        <f aca="false">IF(F23=0,"",H23/F23)</f>
        <v>0.0328125</v>
      </c>
    </row>
    <row r="24" customFormat="false" ht="15" hidden="false" customHeight="false" outlineLevel="0" collapsed="false">
      <c r="A24" s="6" t="n">
        <v>1047</v>
      </c>
      <c r="B24" s="6" t="s">
        <v>33</v>
      </c>
      <c r="C24" s="6" t="s">
        <v>24</v>
      </c>
      <c r="D24" s="6" t="n">
        <v>400</v>
      </c>
      <c r="E24" s="6" t="s">
        <v>29</v>
      </c>
      <c r="F24" s="7" t="n">
        <v>4000</v>
      </c>
      <c r="G24" s="7" t="n">
        <v>4120</v>
      </c>
      <c r="H24" s="8" t="n">
        <f aca="false">G24-F24</f>
        <v>120</v>
      </c>
      <c r="I24" s="9" t="n">
        <f aca="false">IF(F24=0,"",H24/F24)</f>
        <v>0.03</v>
      </c>
    </row>
    <row r="25" customFormat="false" ht="15" hidden="false" customHeight="false" outlineLevel="0" collapsed="false">
      <c r="A25" s="10" t="n">
        <v>1047</v>
      </c>
      <c r="B25" s="10" t="s">
        <v>33</v>
      </c>
      <c r="C25" s="10" t="s">
        <v>24</v>
      </c>
      <c r="D25" s="10" t="n">
        <v>500</v>
      </c>
      <c r="E25" s="10" t="s">
        <v>30</v>
      </c>
      <c r="F25" s="11" t="n">
        <v>1800</v>
      </c>
      <c r="G25" s="11" t="n">
        <v>1740</v>
      </c>
      <c r="H25" s="12" t="n">
        <f aca="false">G25-F25</f>
        <v>-60</v>
      </c>
      <c r="I25" s="13" t="n">
        <f aca="false">IF(F25=0,"",H25/F25)</f>
        <v>-0.0333333333333333</v>
      </c>
    </row>
    <row r="26" customFormat="false" ht="15" hidden="false" customHeight="false" outlineLevel="0" collapsed="false">
      <c r="A26" s="6" t="n">
        <v>1047</v>
      </c>
      <c r="B26" s="6" t="s">
        <v>33</v>
      </c>
      <c r="C26" s="6" t="s">
        <v>31</v>
      </c>
      <c r="D26" s="6" t="n">
        <v>100</v>
      </c>
      <c r="E26" s="6" t="s">
        <v>25</v>
      </c>
      <c r="F26" s="7" t="n">
        <v>19000</v>
      </c>
      <c r="G26" s="7" t="n">
        <v>18510</v>
      </c>
      <c r="H26" s="8" t="n">
        <f aca="false">G26-F26</f>
        <v>-490</v>
      </c>
      <c r="I26" s="9" t="n">
        <f aca="false">IF(F26=0,"",H26/F26)</f>
        <v>-0.0257894736842105</v>
      </c>
    </row>
    <row r="27" customFormat="false" ht="15" hidden="false" customHeight="false" outlineLevel="0" collapsed="false">
      <c r="A27" s="10" t="n">
        <v>1047</v>
      </c>
      <c r="B27" s="10" t="s">
        <v>33</v>
      </c>
      <c r="C27" s="10" t="s">
        <v>31</v>
      </c>
      <c r="D27" s="10" t="n">
        <v>150</v>
      </c>
      <c r="E27" s="10" t="s">
        <v>26</v>
      </c>
      <c r="F27" s="11" t="n">
        <v>7980</v>
      </c>
      <c r="G27" s="11" t="n">
        <v>7633</v>
      </c>
      <c r="H27" s="12" t="n">
        <f aca="false">G27-F27</f>
        <v>-347</v>
      </c>
      <c r="I27" s="13" t="n">
        <f aca="false">IF(F27=0,"",H27/F27)</f>
        <v>-0.043483709273183</v>
      </c>
    </row>
    <row r="28" customFormat="false" ht="15" hidden="false" customHeight="false" outlineLevel="0" collapsed="false">
      <c r="A28" s="6" t="n">
        <v>1047</v>
      </c>
      <c r="B28" s="6" t="s">
        <v>33</v>
      </c>
      <c r="C28" s="6" t="s">
        <v>31</v>
      </c>
      <c r="D28" s="6" t="n">
        <v>200</v>
      </c>
      <c r="E28" s="6" t="s">
        <v>27</v>
      </c>
      <c r="F28" s="7" t="n">
        <v>12500</v>
      </c>
      <c r="G28" s="7" t="n">
        <v>12425</v>
      </c>
      <c r="H28" s="8" t="n">
        <f aca="false">G28-F28</f>
        <v>-75</v>
      </c>
      <c r="I28" s="9" t="n">
        <f aca="false">IF(F28=0,"",H28/F28)</f>
        <v>-0.006</v>
      </c>
    </row>
    <row r="29" customFormat="false" ht="15" hidden="false" customHeight="false" outlineLevel="0" collapsed="false">
      <c r="A29" s="10" t="n">
        <v>1047</v>
      </c>
      <c r="B29" s="10" t="s">
        <v>33</v>
      </c>
      <c r="C29" s="10" t="s">
        <v>31</v>
      </c>
      <c r="D29" s="10" t="n">
        <v>300</v>
      </c>
      <c r="E29" s="10" t="s">
        <v>28</v>
      </c>
      <c r="F29" s="11" t="n">
        <v>3200</v>
      </c>
      <c r="G29" s="11" t="n">
        <v>3130</v>
      </c>
      <c r="H29" s="12" t="n">
        <f aca="false">G29-F29</f>
        <v>-70</v>
      </c>
      <c r="I29" s="13" t="n">
        <f aca="false">IF(F29=0,"",H29/F29)</f>
        <v>-0.021875</v>
      </c>
    </row>
    <row r="30" customFormat="false" ht="15" hidden="false" customHeight="false" outlineLevel="0" collapsed="false">
      <c r="A30" s="6" t="n">
        <v>1047</v>
      </c>
      <c r="B30" s="6" t="s">
        <v>33</v>
      </c>
      <c r="C30" s="6" t="s">
        <v>31</v>
      </c>
      <c r="D30" s="6" t="n">
        <v>400</v>
      </c>
      <c r="E30" s="6" t="s">
        <v>29</v>
      </c>
      <c r="F30" s="7" t="n">
        <v>6500</v>
      </c>
      <c r="G30" s="7" t="n">
        <v>6305</v>
      </c>
      <c r="H30" s="8" t="n">
        <f aca="false">G30-F30</f>
        <v>-195</v>
      </c>
      <c r="I30" s="9" t="n">
        <f aca="false">IF(F30=0,"",H30/F30)</f>
        <v>-0.03</v>
      </c>
    </row>
    <row r="31" customFormat="false" ht="15" hidden="false" customHeight="false" outlineLevel="0" collapsed="false">
      <c r="A31" s="10" t="n">
        <v>1047</v>
      </c>
      <c r="B31" s="10" t="s">
        <v>33</v>
      </c>
      <c r="C31" s="10" t="s">
        <v>31</v>
      </c>
      <c r="D31" s="10" t="n">
        <v>500</v>
      </c>
      <c r="E31" s="10" t="s">
        <v>30</v>
      </c>
      <c r="F31" s="11" t="n">
        <v>1800</v>
      </c>
      <c r="G31" s="11" t="n">
        <v>4960</v>
      </c>
      <c r="H31" s="12" t="n">
        <f aca="false">G31-F31</f>
        <v>3160</v>
      </c>
      <c r="I31" s="13" t="n">
        <f aca="false">IF(F31=0,"",H31/F31)</f>
        <v>1.75555555555556</v>
      </c>
    </row>
    <row r="32" customFormat="false" ht="15" hidden="false" customHeight="false" outlineLevel="0" collapsed="false">
      <c r="A32" s="6" t="n">
        <v>1047</v>
      </c>
      <c r="B32" s="6" t="s">
        <v>33</v>
      </c>
      <c r="C32" s="6" t="s">
        <v>32</v>
      </c>
      <c r="D32" s="6" t="n">
        <v>100</v>
      </c>
      <c r="E32" s="6" t="s">
        <v>25</v>
      </c>
      <c r="F32" s="7" t="n">
        <v>17500</v>
      </c>
      <c r="G32" s="7" t="n">
        <v>17580</v>
      </c>
      <c r="H32" s="8" t="n">
        <f aca="false">G32-F32</f>
        <v>80</v>
      </c>
      <c r="I32" s="9" t="n">
        <f aca="false">IF(F32=0,"",H32/F32)</f>
        <v>0.00457142857142857</v>
      </c>
    </row>
    <row r="33" customFormat="false" ht="15" hidden="false" customHeight="false" outlineLevel="0" collapsed="false">
      <c r="A33" s="10" t="n">
        <v>1047</v>
      </c>
      <c r="B33" s="10" t="s">
        <v>33</v>
      </c>
      <c r="C33" s="10" t="s">
        <v>32</v>
      </c>
      <c r="D33" s="10" t="n">
        <v>150</v>
      </c>
      <c r="E33" s="10" t="s">
        <v>26</v>
      </c>
      <c r="F33" s="11" t="n">
        <v>7350</v>
      </c>
      <c r="G33" s="11" t="n">
        <v>7527</v>
      </c>
      <c r="H33" s="12" t="n">
        <f aca="false">G33-F33</f>
        <v>177</v>
      </c>
      <c r="I33" s="13" t="n">
        <f aca="false">IF(F33=0,"",H33/F33)</f>
        <v>0.0240816326530612</v>
      </c>
    </row>
    <row r="34" customFormat="false" ht="15" hidden="false" customHeight="false" outlineLevel="0" collapsed="false">
      <c r="A34" s="6" t="n">
        <v>1047</v>
      </c>
      <c r="B34" s="6" t="s">
        <v>33</v>
      </c>
      <c r="C34" s="6" t="s">
        <v>32</v>
      </c>
      <c r="D34" s="6" t="n">
        <v>200</v>
      </c>
      <c r="E34" s="6" t="s">
        <v>27</v>
      </c>
      <c r="F34" s="7" t="n">
        <v>11000</v>
      </c>
      <c r="G34" s="7" t="n">
        <v>10690</v>
      </c>
      <c r="H34" s="8" t="n">
        <f aca="false">G34-F34</f>
        <v>-310</v>
      </c>
      <c r="I34" s="9" t="n">
        <f aca="false">IF(F34=0,"",H34/F34)</f>
        <v>-0.0281818181818182</v>
      </c>
    </row>
    <row r="35" customFormat="false" ht="15" hidden="false" customHeight="false" outlineLevel="0" collapsed="false">
      <c r="A35" s="10" t="n">
        <v>1047</v>
      </c>
      <c r="B35" s="10" t="s">
        <v>33</v>
      </c>
      <c r="C35" s="10" t="s">
        <v>32</v>
      </c>
      <c r="D35" s="10" t="n">
        <v>300</v>
      </c>
      <c r="E35" s="10" t="s">
        <v>28</v>
      </c>
      <c r="F35" s="11" t="n">
        <v>3200</v>
      </c>
      <c r="G35" s="11" t="n">
        <v>7850</v>
      </c>
      <c r="H35" s="12" t="n">
        <f aca="false">G35-F35</f>
        <v>4650</v>
      </c>
      <c r="I35" s="13" t="n">
        <f aca="false">IF(F35=0,"",H35/F35)</f>
        <v>1.453125</v>
      </c>
    </row>
    <row r="36" customFormat="false" ht="15" hidden="false" customHeight="false" outlineLevel="0" collapsed="false">
      <c r="A36" s="6" t="n">
        <v>1047</v>
      </c>
      <c r="B36" s="6" t="s">
        <v>33</v>
      </c>
      <c r="C36" s="6" t="s">
        <v>32</v>
      </c>
      <c r="D36" s="6" t="n">
        <v>400</v>
      </c>
      <c r="E36" s="6" t="s">
        <v>29</v>
      </c>
      <c r="F36" s="7" t="n">
        <v>5000</v>
      </c>
      <c r="G36" s="7" t="n">
        <v>5045</v>
      </c>
      <c r="H36" s="8" t="n">
        <f aca="false">G36-F36</f>
        <v>45</v>
      </c>
      <c r="I36" s="9" t="n">
        <f aca="false">IF(F36=0,"",H36/F36)</f>
        <v>0.009</v>
      </c>
    </row>
    <row r="37" customFormat="false" ht="15" hidden="false" customHeight="false" outlineLevel="0" collapsed="false">
      <c r="A37" s="10" t="n">
        <v>1047</v>
      </c>
      <c r="B37" s="10" t="s">
        <v>33</v>
      </c>
      <c r="C37" s="10" t="s">
        <v>32</v>
      </c>
      <c r="D37" s="10" t="n">
        <v>500</v>
      </c>
      <c r="E37" s="10" t="s">
        <v>30</v>
      </c>
      <c r="F37" s="11" t="n">
        <v>1800</v>
      </c>
      <c r="G37" s="11" t="n">
        <v>1820</v>
      </c>
      <c r="H37" s="12" t="n">
        <f aca="false">G37-F37</f>
        <v>20</v>
      </c>
      <c r="I37" s="13" t="n">
        <f aca="false">IF(F37=0,"",H37/F37)</f>
        <v>0.0111111111111111</v>
      </c>
    </row>
    <row r="38" customFormat="false" ht="15" hidden="false" customHeight="false" outlineLevel="0" collapsed="false">
      <c r="A38" s="6" t="n">
        <v>1051</v>
      </c>
      <c r="B38" s="6" t="s">
        <v>34</v>
      </c>
      <c r="C38" s="6" t="s">
        <v>24</v>
      </c>
      <c r="D38" s="6" t="n">
        <v>100</v>
      </c>
      <c r="E38" s="6" t="s">
        <v>25</v>
      </c>
      <c r="F38" s="7" t="n">
        <v>76000</v>
      </c>
      <c r="G38" s="7" t="n">
        <v>75345</v>
      </c>
      <c r="H38" s="8" t="n">
        <f aca="false">G38-F38</f>
        <v>-655</v>
      </c>
      <c r="I38" s="9" t="n">
        <f aca="false">IF(F38=0,"",H38/F38)</f>
        <v>-0.00861842105263158</v>
      </c>
    </row>
    <row r="39" customFormat="false" ht="15" hidden="false" customHeight="false" outlineLevel="0" collapsed="false">
      <c r="A39" s="10" t="n">
        <v>1051</v>
      </c>
      <c r="B39" s="10" t="s">
        <v>34</v>
      </c>
      <c r="C39" s="10" t="s">
        <v>24</v>
      </c>
      <c r="D39" s="10" t="n">
        <v>150</v>
      </c>
      <c r="E39" s="10" t="s">
        <v>26</v>
      </c>
      <c r="F39" s="11" t="n">
        <v>31920</v>
      </c>
      <c r="G39" s="11" t="n">
        <v>31446</v>
      </c>
      <c r="H39" s="12" t="n">
        <f aca="false">G39-F39</f>
        <v>-474</v>
      </c>
      <c r="I39" s="13" t="n">
        <f aca="false">IF(F39=0,"",H39/F39)</f>
        <v>-0.0148496240601504</v>
      </c>
    </row>
    <row r="40" customFormat="false" ht="15" hidden="false" customHeight="false" outlineLevel="0" collapsed="false">
      <c r="A40" s="6" t="n">
        <v>1051</v>
      </c>
      <c r="B40" s="6" t="s">
        <v>34</v>
      </c>
      <c r="C40" s="6" t="s">
        <v>24</v>
      </c>
      <c r="D40" s="6" t="n">
        <v>200</v>
      </c>
      <c r="E40" s="6" t="s">
        <v>27</v>
      </c>
      <c r="F40" s="7" t="n">
        <v>92000</v>
      </c>
      <c r="G40" s="7" t="n">
        <v>94075</v>
      </c>
      <c r="H40" s="8" t="n">
        <f aca="false">G40-F40</f>
        <v>2075</v>
      </c>
      <c r="I40" s="9" t="n">
        <f aca="false">IF(F40=0,"",H40/F40)</f>
        <v>0.022554347826087</v>
      </c>
    </row>
    <row r="41" customFormat="false" ht="15" hidden="false" customHeight="false" outlineLevel="0" collapsed="false">
      <c r="A41" s="10" t="n">
        <v>1051</v>
      </c>
      <c r="B41" s="10" t="s">
        <v>34</v>
      </c>
      <c r="C41" s="10" t="s">
        <v>24</v>
      </c>
      <c r="D41" s="10" t="n">
        <v>300</v>
      </c>
      <c r="E41" s="10" t="s">
        <v>28</v>
      </c>
      <c r="F41" s="11" t="n">
        <v>6800</v>
      </c>
      <c r="G41" s="11" t="n">
        <v>6760</v>
      </c>
      <c r="H41" s="12" t="n">
        <f aca="false">G41-F41</f>
        <v>-40</v>
      </c>
      <c r="I41" s="13" t="n">
        <f aca="false">IF(F41=0,"",H41/F41)</f>
        <v>-0.00588235294117647</v>
      </c>
    </row>
    <row r="42" customFormat="false" ht="15" hidden="false" customHeight="false" outlineLevel="0" collapsed="false">
      <c r="A42" s="6" t="n">
        <v>1051</v>
      </c>
      <c r="B42" s="6" t="s">
        <v>34</v>
      </c>
      <c r="C42" s="6" t="s">
        <v>24</v>
      </c>
      <c r="D42" s="6" t="n">
        <v>400</v>
      </c>
      <c r="E42" s="6" t="s">
        <v>29</v>
      </c>
      <c r="F42" s="7" t="n">
        <v>38000</v>
      </c>
      <c r="G42" s="7" t="n">
        <v>37995</v>
      </c>
      <c r="H42" s="8" t="n">
        <f aca="false">G42-F42</f>
        <v>-5</v>
      </c>
      <c r="I42" s="9" t="n">
        <f aca="false">IF(F42=0,"",H42/F42)</f>
        <v>-0.000131578947368421</v>
      </c>
    </row>
    <row r="43" customFormat="false" ht="15" hidden="false" customHeight="false" outlineLevel="0" collapsed="false">
      <c r="A43" s="10" t="n">
        <v>1051</v>
      </c>
      <c r="B43" s="10" t="s">
        <v>34</v>
      </c>
      <c r="C43" s="10" t="s">
        <v>24</v>
      </c>
      <c r="D43" s="10" t="n">
        <v>500</v>
      </c>
      <c r="E43" s="10" t="s">
        <v>30</v>
      </c>
      <c r="F43" s="11" t="n">
        <v>4600</v>
      </c>
      <c r="G43" s="11" t="n">
        <v>4675</v>
      </c>
      <c r="H43" s="12" t="n">
        <f aca="false">G43-F43</f>
        <v>75</v>
      </c>
      <c r="I43" s="13" t="n">
        <f aca="false">IF(F43=0,"",H43/F43)</f>
        <v>0.016304347826087</v>
      </c>
    </row>
    <row r="44" customFormat="false" ht="15" hidden="false" customHeight="false" outlineLevel="0" collapsed="false">
      <c r="A44" s="6" t="n">
        <v>1051</v>
      </c>
      <c r="B44" s="6" t="s">
        <v>34</v>
      </c>
      <c r="C44" s="6" t="s">
        <v>31</v>
      </c>
      <c r="D44" s="6" t="n">
        <v>100</v>
      </c>
      <c r="E44" s="6" t="s">
        <v>25</v>
      </c>
      <c r="F44" s="7" t="n">
        <v>80000</v>
      </c>
      <c r="G44" s="7" t="n">
        <v>81295</v>
      </c>
      <c r="H44" s="8" t="n">
        <f aca="false">G44-F44</f>
        <v>1295</v>
      </c>
      <c r="I44" s="9" t="n">
        <f aca="false">IF(F44=0,"",H44/F44)</f>
        <v>0.0161875</v>
      </c>
    </row>
    <row r="45" customFormat="false" ht="15" hidden="false" customHeight="false" outlineLevel="0" collapsed="false">
      <c r="A45" s="10" t="n">
        <v>1051</v>
      </c>
      <c r="B45" s="10" t="s">
        <v>34</v>
      </c>
      <c r="C45" s="10" t="s">
        <v>31</v>
      </c>
      <c r="D45" s="10" t="n">
        <v>150</v>
      </c>
      <c r="E45" s="10" t="s">
        <v>26</v>
      </c>
      <c r="F45" s="11" t="n">
        <v>33600</v>
      </c>
      <c r="G45" s="11" t="n">
        <v>33131</v>
      </c>
      <c r="H45" s="12" t="n">
        <f aca="false">G45-F45</f>
        <v>-469</v>
      </c>
      <c r="I45" s="13" t="n">
        <f aca="false">IF(F45=0,"",H45/F45)</f>
        <v>-0.0139583333333333</v>
      </c>
    </row>
    <row r="46" customFormat="false" ht="15" hidden="false" customHeight="false" outlineLevel="0" collapsed="false">
      <c r="A46" s="6" t="n">
        <v>1051</v>
      </c>
      <c r="B46" s="6" t="s">
        <v>34</v>
      </c>
      <c r="C46" s="6" t="s">
        <v>31</v>
      </c>
      <c r="D46" s="6" t="n">
        <v>200</v>
      </c>
      <c r="E46" s="6" t="s">
        <v>27</v>
      </c>
      <c r="F46" s="7" t="n">
        <v>88000</v>
      </c>
      <c r="G46" s="7" t="n">
        <v>85670</v>
      </c>
      <c r="H46" s="8" t="n">
        <f aca="false">G46-F46</f>
        <v>-2330</v>
      </c>
      <c r="I46" s="9" t="n">
        <f aca="false">IF(F46=0,"",H46/F46)</f>
        <v>-0.0264772727272727</v>
      </c>
    </row>
    <row r="47" customFormat="false" ht="15" hidden="false" customHeight="false" outlineLevel="0" collapsed="false">
      <c r="A47" s="10" t="n">
        <v>1051</v>
      </c>
      <c r="B47" s="10" t="s">
        <v>34</v>
      </c>
      <c r="C47" s="10" t="s">
        <v>31</v>
      </c>
      <c r="D47" s="10" t="n">
        <v>300</v>
      </c>
      <c r="E47" s="10" t="s">
        <v>28</v>
      </c>
      <c r="F47" s="11" t="n">
        <v>7200</v>
      </c>
      <c r="G47" s="11" t="n">
        <v>7005</v>
      </c>
      <c r="H47" s="12" t="n">
        <f aca="false">G47-F47</f>
        <v>-195</v>
      </c>
      <c r="I47" s="13" t="n">
        <f aca="false">IF(F47=0,"",H47/F47)</f>
        <v>-0.0270833333333333</v>
      </c>
    </row>
    <row r="48" customFormat="false" ht="15" hidden="false" customHeight="false" outlineLevel="0" collapsed="false">
      <c r="A48" s="6" t="n">
        <v>1051</v>
      </c>
      <c r="B48" s="6" t="s">
        <v>34</v>
      </c>
      <c r="C48" s="6" t="s">
        <v>31</v>
      </c>
      <c r="D48" s="6" t="n">
        <v>400</v>
      </c>
      <c r="E48" s="6" t="s">
        <v>29</v>
      </c>
      <c r="F48" s="7" t="n">
        <v>45000</v>
      </c>
      <c r="G48" s="7" t="n">
        <v>12500</v>
      </c>
      <c r="H48" s="8" t="n">
        <f aca="false">G48-F48</f>
        <v>-32500</v>
      </c>
      <c r="I48" s="9" t="n">
        <f aca="false">IF(F48=0,"",H48/F48)</f>
        <v>-0.722222222222222</v>
      </c>
    </row>
    <row r="49" customFormat="false" ht="15" hidden="false" customHeight="false" outlineLevel="0" collapsed="false">
      <c r="A49" s="10" t="n">
        <v>1051</v>
      </c>
      <c r="B49" s="10" t="s">
        <v>34</v>
      </c>
      <c r="C49" s="10" t="s">
        <v>31</v>
      </c>
      <c r="D49" s="10" t="n">
        <v>500</v>
      </c>
      <c r="E49" s="10" t="s">
        <v>30</v>
      </c>
      <c r="F49" s="11" t="n">
        <v>4600</v>
      </c>
      <c r="G49" s="11" t="n">
        <v>4470</v>
      </c>
      <c r="H49" s="12" t="n">
        <f aca="false">G49-F49</f>
        <v>-130</v>
      </c>
      <c r="I49" s="13" t="n">
        <f aca="false">IF(F49=0,"",H49/F49)</f>
        <v>-0.0282608695652174</v>
      </c>
    </row>
    <row r="50" customFormat="false" ht="15" hidden="false" customHeight="false" outlineLevel="0" collapsed="false">
      <c r="A50" s="6" t="n">
        <v>1051</v>
      </c>
      <c r="B50" s="6" t="s">
        <v>34</v>
      </c>
      <c r="C50" s="6" t="s">
        <v>32</v>
      </c>
      <c r="D50" s="6" t="n">
        <v>100</v>
      </c>
      <c r="E50" s="6" t="s">
        <v>25</v>
      </c>
      <c r="F50" s="7" t="n">
        <v>84000</v>
      </c>
      <c r="G50" s="7" t="n">
        <v>101640</v>
      </c>
      <c r="H50" s="8" t="n">
        <f aca="false">G50-F50</f>
        <v>17640</v>
      </c>
      <c r="I50" s="9" t="n">
        <f aca="false">IF(F50=0,"",H50/F50)</f>
        <v>0.21</v>
      </c>
    </row>
    <row r="51" customFormat="false" ht="15" hidden="false" customHeight="false" outlineLevel="0" collapsed="false">
      <c r="A51" s="10" t="n">
        <v>1051</v>
      </c>
      <c r="B51" s="10" t="s">
        <v>34</v>
      </c>
      <c r="C51" s="10" t="s">
        <v>32</v>
      </c>
      <c r="D51" s="10" t="n">
        <v>150</v>
      </c>
      <c r="E51" s="10" t="s">
        <v>26</v>
      </c>
      <c r="F51" s="11" t="n">
        <v>35280</v>
      </c>
      <c r="G51" s="11" t="n">
        <v>40150</v>
      </c>
      <c r="H51" s="12" t="n">
        <f aca="false">G51-F51</f>
        <v>4870</v>
      </c>
      <c r="I51" s="13" t="n">
        <f aca="false">IF(F51=0,"",H51/F51)</f>
        <v>0.138038548752834</v>
      </c>
    </row>
    <row r="52" customFormat="false" ht="15" hidden="false" customHeight="false" outlineLevel="0" collapsed="false">
      <c r="A52" s="6" t="n">
        <v>1051</v>
      </c>
      <c r="B52" s="6" t="s">
        <v>34</v>
      </c>
      <c r="C52" s="6" t="s">
        <v>32</v>
      </c>
      <c r="D52" s="6" t="n">
        <v>200</v>
      </c>
      <c r="E52" s="6" t="s">
        <v>27</v>
      </c>
      <c r="F52" s="7" t="n">
        <v>71000</v>
      </c>
      <c r="G52" s="7" t="n">
        <v>69120</v>
      </c>
      <c r="H52" s="8" t="n">
        <f aca="false">G52-F52</f>
        <v>-1880</v>
      </c>
      <c r="I52" s="9" t="n">
        <f aca="false">IF(F52=0,"",H52/F52)</f>
        <v>-0.0264788732394366</v>
      </c>
    </row>
    <row r="53" customFormat="false" ht="15" hidden="false" customHeight="false" outlineLevel="0" collapsed="false">
      <c r="A53" s="10" t="n">
        <v>1051</v>
      </c>
      <c r="B53" s="10" t="s">
        <v>34</v>
      </c>
      <c r="C53" s="10" t="s">
        <v>32</v>
      </c>
      <c r="D53" s="10" t="n">
        <v>300</v>
      </c>
      <c r="E53" s="10" t="s">
        <v>28</v>
      </c>
      <c r="F53" s="11" t="n">
        <v>7200</v>
      </c>
      <c r="G53" s="11" t="n">
        <v>7040</v>
      </c>
      <c r="H53" s="12" t="n">
        <f aca="false">G53-F53</f>
        <v>-160</v>
      </c>
      <c r="I53" s="13" t="n">
        <f aca="false">IF(F53=0,"",H53/F53)</f>
        <v>-0.0222222222222222</v>
      </c>
    </row>
    <row r="54" customFormat="false" ht="15" hidden="false" customHeight="false" outlineLevel="0" collapsed="false">
      <c r="A54" s="6" t="n">
        <v>1051</v>
      </c>
      <c r="B54" s="6" t="s">
        <v>34</v>
      </c>
      <c r="C54" s="6" t="s">
        <v>32</v>
      </c>
      <c r="D54" s="6" t="n">
        <v>400</v>
      </c>
      <c r="E54" s="6" t="s">
        <v>29</v>
      </c>
      <c r="F54" s="7" t="n">
        <v>42000</v>
      </c>
      <c r="G54" s="7" t="n">
        <v>74500</v>
      </c>
      <c r="H54" s="8" t="n">
        <f aca="false">G54-F54</f>
        <v>32500</v>
      </c>
      <c r="I54" s="9" t="n">
        <f aca="false">IF(F54=0,"",H54/F54)</f>
        <v>0.773809523809524</v>
      </c>
    </row>
    <row r="55" customFormat="false" ht="15" hidden="false" customHeight="false" outlineLevel="0" collapsed="false">
      <c r="A55" s="10" t="n">
        <v>1051</v>
      </c>
      <c r="B55" s="10" t="s">
        <v>34</v>
      </c>
      <c r="C55" s="10" t="s">
        <v>32</v>
      </c>
      <c r="D55" s="10" t="n">
        <v>500</v>
      </c>
      <c r="E55" s="10" t="s">
        <v>30</v>
      </c>
      <c r="F55" s="11" t="n">
        <v>4600</v>
      </c>
      <c r="G55" s="11" t="n">
        <v>4590</v>
      </c>
      <c r="H55" s="12" t="n">
        <f aca="false">G55-F55</f>
        <v>-10</v>
      </c>
      <c r="I55" s="13" t="n">
        <f aca="false">IF(F55=0,"",H55/F55)</f>
        <v>-0.00217391304347826</v>
      </c>
    </row>
    <row r="56" customFormat="false" ht="15" hidden="false" customHeight="false" outlineLevel="0" collapsed="false">
      <c r="A56" s="14"/>
      <c r="B56" s="14" t="s">
        <v>35</v>
      </c>
      <c r="C56" s="14"/>
      <c r="D56" s="14"/>
      <c r="E56" s="14"/>
      <c r="F56" s="15" t="n">
        <f aca="false">SUM(F2:F55)</f>
        <v>1308980</v>
      </c>
      <c r="G56" s="15" t="n">
        <f aca="false">SUM(G2:G55)</f>
        <v>1338970</v>
      </c>
      <c r="H56" s="15" t="n">
        <f aca="false">SUM(H2:H55)</f>
        <v>29990</v>
      </c>
      <c r="I56" s="16" t="n">
        <f aca="false">H56/F56</f>
        <v>0.0229109688459717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0"/>
    <col collapsed="false" customWidth="true" hidden="false" outlineLevel="0" max="3" min="3" style="0" width="38"/>
    <col collapsed="false" customWidth="true" hidden="false" outlineLevel="0" max="6" min="4" style="0" width="13"/>
    <col collapsed="false" customWidth="true" hidden="false" outlineLevel="0" max="7" min="7" style="0" width="11"/>
  </cols>
  <sheetData>
    <row r="1" customFormat="false" ht="15" hidden="false" customHeight="false" outlineLevel="0" collapsed="false">
      <c r="A1" s="17" t="s">
        <v>36</v>
      </c>
    </row>
    <row r="3" customFormat="false" ht="23.85" hidden="false" customHeight="false" outlineLevel="0" collapsed="false">
      <c r="A3" s="5" t="s">
        <v>14</v>
      </c>
      <c r="B3" s="5" t="s">
        <v>17</v>
      </c>
      <c r="C3" s="5" t="s">
        <v>18</v>
      </c>
      <c r="D3" s="5" t="s">
        <v>37</v>
      </c>
      <c r="E3" s="5" t="s">
        <v>38</v>
      </c>
      <c r="F3" s="5" t="s">
        <v>21</v>
      </c>
      <c r="G3" s="5" t="s">
        <v>22</v>
      </c>
    </row>
    <row r="4" customFormat="false" ht="15" hidden="false" customHeight="false" outlineLevel="0" collapsed="false">
      <c r="A4" s="6" t="n">
        <v>1042</v>
      </c>
      <c r="B4" s="6" t="n">
        <v>100</v>
      </c>
      <c r="C4" s="6" t="s">
        <v>25</v>
      </c>
      <c r="D4" s="18" t="n">
        <f aca="false">SUMIFS(BvA_Detail!$F$2:$F$55,BvA_Detail!$A$2:$A$55,$A4,BvA_Detail!$D$2:$D$55,$B4)</f>
        <v>129000</v>
      </c>
      <c r="E4" s="18" t="n">
        <f aca="false">SUMIFS(BvA_Detail!$G$2:$G$55,BvA_Detail!$A$2:$A$55,$A4,BvA_Detail!$D$2:$D$55,$B4)</f>
        <v>127575</v>
      </c>
      <c r="F4" s="8" t="n">
        <f aca="false">E4-D4</f>
        <v>-1425</v>
      </c>
      <c r="G4" s="9" t="n">
        <f aca="false">IF(D4=0,"",F4/D4)</f>
        <v>-0.011046511627907</v>
      </c>
    </row>
    <row r="5" customFormat="false" ht="15" hidden="false" customHeight="false" outlineLevel="0" collapsed="false">
      <c r="A5" s="10" t="n">
        <v>1042</v>
      </c>
      <c r="B5" s="10" t="n">
        <v>150</v>
      </c>
      <c r="C5" s="10" t="s">
        <v>26</v>
      </c>
      <c r="D5" s="19" t="n">
        <f aca="false">SUMIFS(BvA_Detail!$F$2:$F$55,BvA_Detail!$A$2:$A$55,$A5,BvA_Detail!$D$2:$D$55,$B5)</f>
        <v>54180</v>
      </c>
      <c r="E5" s="19" t="n">
        <f aca="false">SUMIFS(BvA_Detail!$G$2:$G$55,BvA_Detail!$A$2:$A$55,$A5,BvA_Detail!$D$2:$D$55,$B5)</f>
        <v>52473</v>
      </c>
      <c r="F5" s="12" t="n">
        <f aca="false">E5-D5</f>
        <v>-1707</v>
      </c>
      <c r="G5" s="13" t="n">
        <f aca="false">IF(D5=0,"",F5/D5)</f>
        <v>-0.0315060908084164</v>
      </c>
    </row>
    <row r="6" customFormat="false" ht="15" hidden="false" customHeight="false" outlineLevel="0" collapsed="false">
      <c r="A6" s="6" t="n">
        <v>1042</v>
      </c>
      <c r="B6" s="6" t="n">
        <v>200</v>
      </c>
      <c r="C6" s="6" t="s">
        <v>27</v>
      </c>
      <c r="D6" s="18" t="n">
        <f aca="false">SUMIFS(BvA_Detail!$F$2:$F$55,BvA_Detail!$A$2:$A$55,$A6,BvA_Detail!$D$2:$D$55,$B6)</f>
        <v>175000</v>
      </c>
      <c r="E6" s="18" t="n">
        <f aca="false">SUMIFS(BvA_Detail!$G$2:$G$55,BvA_Detail!$A$2:$A$55,$A6,BvA_Detail!$D$2:$D$55,$B6)</f>
        <v>181840</v>
      </c>
      <c r="F6" s="8" t="n">
        <f aca="false">E6-D6</f>
        <v>6840</v>
      </c>
      <c r="G6" s="9" t="n">
        <f aca="false">IF(D6=0,"",F6/D6)</f>
        <v>0.0390857142857143</v>
      </c>
    </row>
    <row r="7" customFormat="false" ht="15" hidden="false" customHeight="false" outlineLevel="0" collapsed="false">
      <c r="A7" s="10" t="n">
        <v>1042</v>
      </c>
      <c r="B7" s="10" t="n">
        <v>300</v>
      </c>
      <c r="C7" s="10" t="s">
        <v>28</v>
      </c>
      <c r="D7" s="19" t="n">
        <f aca="false">SUMIFS(BvA_Detail!$F$2:$F$55,BvA_Detail!$A$2:$A$55,$A7,BvA_Detail!$D$2:$D$55,$B7)</f>
        <v>6600</v>
      </c>
      <c r="E7" s="19" t="n">
        <f aca="false">SUMIFS(BvA_Detail!$G$2:$G$55,BvA_Detail!$A$2:$A$55,$A7,BvA_Detail!$D$2:$D$55,$B7)</f>
        <v>6480</v>
      </c>
      <c r="F7" s="12" t="n">
        <f aca="false">E7-D7</f>
        <v>-120</v>
      </c>
      <c r="G7" s="13" t="n">
        <f aca="false">IF(D7=0,"",F7/D7)</f>
        <v>-0.0181818181818182</v>
      </c>
    </row>
    <row r="8" customFormat="false" ht="15" hidden="false" customHeight="false" outlineLevel="0" collapsed="false">
      <c r="A8" s="6" t="n">
        <v>1042</v>
      </c>
      <c r="B8" s="6" t="n">
        <v>400</v>
      </c>
      <c r="C8" s="6" t="s">
        <v>29</v>
      </c>
      <c r="D8" s="18" t="n">
        <f aca="false">SUMIFS(BvA_Detail!$F$2:$F$55,BvA_Detail!$A$2:$A$55,$A8,BvA_Detail!$D$2:$D$55,$B8)</f>
        <v>37000</v>
      </c>
      <c r="E8" s="18" t="n">
        <f aca="false">SUMIFS(BvA_Detail!$G$2:$G$55,BvA_Detail!$A$2:$A$55,$A8,BvA_Detail!$D$2:$D$55,$B8)</f>
        <v>36725</v>
      </c>
      <c r="F8" s="8" t="n">
        <f aca="false">E8-D8</f>
        <v>-275</v>
      </c>
      <c r="G8" s="9" t="n">
        <f aca="false">IF(D8=0,"",F8/D8)</f>
        <v>-0.00743243243243243</v>
      </c>
    </row>
    <row r="9" customFormat="false" ht="15" hidden="false" customHeight="false" outlineLevel="0" collapsed="false">
      <c r="A9" s="10" t="n">
        <v>1042</v>
      </c>
      <c r="B9" s="10" t="n">
        <v>500</v>
      </c>
      <c r="C9" s="10" t="s">
        <v>30</v>
      </c>
      <c r="D9" s="19" t="n">
        <f aca="false">SUMIFS(BvA_Detail!$F$2:$F$55,BvA_Detail!$A$2:$A$55,$A9,BvA_Detail!$D$2:$D$55,$B9)</f>
        <v>9300</v>
      </c>
      <c r="E9" s="19" t="n">
        <f aca="false">SUMIFS(BvA_Detail!$G$2:$G$55,BvA_Detail!$A$2:$A$55,$A9,BvA_Detail!$D$2:$D$55,$B9)</f>
        <v>9400</v>
      </c>
      <c r="F9" s="12" t="n">
        <f aca="false">E9-D9</f>
        <v>100</v>
      </c>
      <c r="G9" s="13" t="n">
        <f aca="false">IF(D9=0,"",F9/D9)</f>
        <v>0.010752688172043</v>
      </c>
    </row>
    <row r="10" customFormat="false" ht="15" hidden="false" customHeight="false" outlineLevel="0" collapsed="false">
      <c r="A10" s="6" t="n">
        <v>1047</v>
      </c>
      <c r="B10" s="6" t="n">
        <v>100</v>
      </c>
      <c r="C10" s="6" t="s">
        <v>25</v>
      </c>
      <c r="D10" s="18" t="n">
        <f aca="false">SUMIFS(BvA_Detail!$F$2:$F$55,BvA_Detail!$A$2:$A$55,$A10,BvA_Detail!$D$2:$D$55,$B10)</f>
        <v>55000</v>
      </c>
      <c r="E10" s="18" t="n">
        <f aca="false">SUMIFS(BvA_Detail!$G$2:$G$55,BvA_Detail!$A$2:$A$55,$A10,BvA_Detail!$D$2:$D$55,$B10)</f>
        <v>54590</v>
      </c>
      <c r="F10" s="8" t="n">
        <f aca="false">E10-D10</f>
        <v>-410</v>
      </c>
      <c r="G10" s="9" t="n">
        <f aca="false">IF(D10=0,"",F10/D10)</f>
        <v>-0.00745454545454545</v>
      </c>
    </row>
    <row r="11" customFormat="false" ht="15" hidden="false" customHeight="false" outlineLevel="0" collapsed="false">
      <c r="A11" s="10" t="n">
        <v>1047</v>
      </c>
      <c r="B11" s="10" t="n">
        <v>150</v>
      </c>
      <c r="C11" s="10" t="s">
        <v>26</v>
      </c>
      <c r="D11" s="19" t="n">
        <f aca="false">SUMIFS(BvA_Detail!$F$2:$F$55,BvA_Detail!$A$2:$A$55,$A11,BvA_Detail!$D$2:$D$55,$B11)</f>
        <v>23100</v>
      </c>
      <c r="E11" s="19" t="n">
        <f aca="false">SUMIFS(BvA_Detail!$G$2:$G$55,BvA_Detail!$A$2:$A$55,$A11,BvA_Detail!$D$2:$D$55,$B11)</f>
        <v>23010</v>
      </c>
      <c r="F11" s="12" t="n">
        <f aca="false">E11-D11</f>
        <v>-90</v>
      </c>
      <c r="G11" s="13" t="n">
        <f aca="false">IF(D11=0,"",F11/D11)</f>
        <v>-0.0038961038961039</v>
      </c>
    </row>
    <row r="12" customFormat="false" ht="15" hidden="false" customHeight="false" outlineLevel="0" collapsed="false">
      <c r="A12" s="6" t="n">
        <v>1047</v>
      </c>
      <c r="B12" s="6" t="n">
        <v>200</v>
      </c>
      <c r="C12" s="6" t="s">
        <v>27</v>
      </c>
      <c r="D12" s="18" t="n">
        <f aca="false">SUMIFS(BvA_Detail!$F$2:$F$55,BvA_Detail!$A$2:$A$55,$A12,BvA_Detail!$D$2:$D$55,$B12)</f>
        <v>37500</v>
      </c>
      <c r="E12" s="18" t="n">
        <f aca="false">SUMIFS(BvA_Detail!$G$2:$G$55,BvA_Detail!$A$2:$A$55,$A12,BvA_Detail!$D$2:$D$55,$B12)</f>
        <v>37195</v>
      </c>
      <c r="F12" s="8" t="n">
        <f aca="false">E12-D12</f>
        <v>-305</v>
      </c>
      <c r="G12" s="9" t="n">
        <f aca="false">IF(D12=0,"",F12/D12)</f>
        <v>-0.00813333333333333</v>
      </c>
    </row>
    <row r="13" customFormat="false" ht="15" hidden="false" customHeight="false" outlineLevel="0" collapsed="false">
      <c r="A13" s="10" t="n">
        <v>1047</v>
      </c>
      <c r="B13" s="10" t="n">
        <v>300</v>
      </c>
      <c r="C13" s="10" t="s">
        <v>28</v>
      </c>
      <c r="D13" s="19" t="n">
        <f aca="false">SUMIFS(BvA_Detail!$F$2:$F$55,BvA_Detail!$A$2:$A$55,$A13,BvA_Detail!$D$2:$D$55,$B13)</f>
        <v>9600</v>
      </c>
      <c r="E13" s="19" t="n">
        <f aca="false">SUMIFS(BvA_Detail!$G$2:$G$55,BvA_Detail!$A$2:$A$55,$A13,BvA_Detail!$D$2:$D$55,$B13)</f>
        <v>14285</v>
      </c>
      <c r="F13" s="12" t="n">
        <f aca="false">E13-D13</f>
        <v>4685</v>
      </c>
      <c r="G13" s="13" t="n">
        <f aca="false">IF(D13=0,"",F13/D13)</f>
        <v>0.488020833333333</v>
      </c>
    </row>
    <row r="14" customFormat="false" ht="15" hidden="false" customHeight="false" outlineLevel="0" collapsed="false">
      <c r="A14" s="6" t="n">
        <v>1047</v>
      </c>
      <c r="B14" s="6" t="n">
        <v>400</v>
      </c>
      <c r="C14" s="6" t="s">
        <v>29</v>
      </c>
      <c r="D14" s="18" t="n">
        <f aca="false">SUMIFS(BvA_Detail!$F$2:$F$55,BvA_Detail!$A$2:$A$55,$A14,BvA_Detail!$D$2:$D$55,$B14)</f>
        <v>15500</v>
      </c>
      <c r="E14" s="18" t="n">
        <f aca="false">SUMIFS(BvA_Detail!$G$2:$G$55,BvA_Detail!$A$2:$A$55,$A14,BvA_Detail!$D$2:$D$55,$B14)</f>
        <v>15470</v>
      </c>
      <c r="F14" s="8" t="n">
        <f aca="false">E14-D14</f>
        <v>-30</v>
      </c>
      <c r="G14" s="9" t="n">
        <f aca="false">IF(D14=0,"",F14/D14)</f>
        <v>-0.00193548387096774</v>
      </c>
    </row>
    <row r="15" customFormat="false" ht="15" hidden="false" customHeight="false" outlineLevel="0" collapsed="false">
      <c r="A15" s="10" t="n">
        <v>1047</v>
      </c>
      <c r="B15" s="10" t="n">
        <v>500</v>
      </c>
      <c r="C15" s="10" t="s">
        <v>30</v>
      </c>
      <c r="D15" s="19" t="n">
        <f aca="false">SUMIFS(BvA_Detail!$F$2:$F$55,BvA_Detail!$A$2:$A$55,$A15,BvA_Detail!$D$2:$D$55,$B15)</f>
        <v>5400</v>
      </c>
      <c r="E15" s="19" t="n">
        <f aca="false">SUMIFS(BvA_Detail!$G$2:$G$55,BvA_Detail!$A$2:$A$55,$A15,BvA_Detail!$D$2:$D$55,$B15)</f>
        <v>8520</v>
      </c>
      <c r="F15" s="12" t="n">
        <f aca="false">E15-D15</f>
        <v>3120</v>
      </c>
      <c r="G15" s="13" t="n">
        <f aca="false">IF(D15=0,"",F15/D15)</f>
        <v>0.577777777777778</v>
      </c>
    </row>
    <row r="16" customFormat="false" ht="15" hidden="false" customHeight="false" outlineLevel="0" collapsed="false">
      <c r="A16" s="6" t="n">
        <v>1051</v>
      </c>
      <c r="B16" s="6" t="n">
        <v>100</v>
      </c>
      <c r="C16" s="6" t="s">
        <v>25</v>
      </c>
      <c r="D16" s="18" t="n">
        <f aca="false">SUMIFS(BvA_Detail!$F$2:$F$55,BvA_Detail!$A$2:$A$55,$A16,BvA_Detail!$D$2:$D$55,$B16)</f>
        <v>240000</v>
      </c>
      <c r="E16" s="18" t="n">
        <f aca="false">SUMIFS(BvA_Detail!$G$2:$G$55,BvA_Detail!$A$2:$A$55,$A16,BvA_Detail!$D$2:$D$55,$B16)</f>
        <v>258280</v>
      </c>
      <c r="F16" s="8" t="n">
        <f aca="false">E16-D16</f>
        <v>18280</v>
      </c>
      <c r="G16" s="9" t="n">
        <f aca="false">IF(D16=0,"",F16/D16)</f>
        <v>0.0761666666666667</v>
      </c>
    </row>
    <row r="17" customFormat="false" ht="15" hidden="false" customHeight="false" outlineLevel="0" collapsed="false">
      <c r="A17" s="10" t="n">
        <v>1051</v>
      </c>
      <c r="B17" s="10" t="n">
        <v>150</v>
      </c>
      <c r="C17" s="10" t="s">
        <v>26</v>
      </c>
      <c r="D17" s="19" t="n">
        <f aca="false">SUMIFS(BvA_Detail!$F$2:$F$55,BvA_Detail!$A$2:$A$55,$A17,BvA_Detail!$D$2:$D$55,$B17)</f>
        <v>100800</v>
      </c>
      <c r="E17" s="19" t="n">
        <f aca="false">SUMIFS(BvA_Detail!$G$2:$G$55,BvA_Detail!$A$2:$A$55,$A17,BvA_Detail!$D$2:$D$55,$B17)</f>
        <v>104727</v>
      </c>
      <c r="F17" s="12" t="n">
        <f aca="false">E17-D17</f>
        <v>3927</v>
      </c>
      <c r="G17" s="13" t="n">
        <f aca="false">IF(D17=0,"",F17/D17)</f>
        <v>0.0389583333333333</v>
      </c>
    </row>
    <row r="18" customFormat="false" ht="15" hidden="false" customHeight="false" outlineLevel="0" collapsed="false">
      <c r="A18" s="6" t="n">
        <v>1051</v>
      </c>
      <c r="B18" s="6" t="n">
        <v>200</v>
      </c>
      <c r="C18" s="6" t="s">
        <v>27</v>
      </c>
      <c r="D18" s="18" t="n">
        <f aca="false">SUMIFS(BvA_Detail!$F$2:$F$55,BvA_Detail!$A$2:$A$55,$A18,BvA_Detail!$D$2:$D$55,$B18)</f>
        <v>251000</v>
      </c>
      <c r="E18" s="18" t="n">
        <f aca="false">SUMIFS(BvA_Detail!$G$2:$G$55,BvA_Detail!$A$2:$A$55,$A18,BvA_Detail!$D$2:$D$55,$B18)</f>
        <v>248865</v>
      </c>
      <c r="F18" s="8" t="n">
        <f aca="false">E18-D18</f>
        <v>-2135</v>
      </c>
      <c r="G18" s="9" t="n">
        <f aca="false">IF(D18=0,"",F18/D18)</f>
        <v>-0.00850597609561753</v>
      </c>
    </row>
    <row r="19" customFormat="false" ht="15" hidden="false" customHeight="false" outlineLevel="0" collapsed="false">
      <c r="A19" s="10" t="n">
        <v>1051</v>
      </c>
      <c r="B19" s="10" t="n">
        <v>300</v>
      </c>
      <c r="C19" s="10" t="s">
        <v>28</v>
      </c>
      <c r="D19" s="19" t="n">
        <f aca="false">SUMIFS(BvA_Detail!$F$2:$F$55,BvA_Detail!$A$2:$A$55,$A19,BvA_Detail!$D$2:$D$55,$B19)</f>
        <v>21200</v>
      </c>
      <c r="E19" s="19" t="n">
        <f aca="false">SUMIFS(BvA_Detail!$G$2:$G$55,BvA_Detail!$A$2:$A$55,$A19,BvA_Detail!$D$2:$D$55,$B19)</f>
        <v>20805</v>
      </c>
      <c r="F19" s="12" t="n">
        <f aca="false">E19-D19</f>
        <v>-395</v>
      </c>
      <c r="G19" s="13" t="n">
        <f aca="false">IF(D19=0,"",F19/D19)</f>
        <v>-0.0186320754716981</v>
      </c>
    </row>
    <row r="20" customFormat="false" ht="15" hidden="false" customHeight="false" outlineLevel="0" collapsed="false">
      <c r="A20" s="6" t="n">
        <v>1051</v>
      </c>
      <c r="B20" s="6" t="n">
        <v>400</v>
      </c>
      <c r="C20" s="6" t="s">
        <v>29</v>
      </c>
      <c r="D20" s="18" t="n">
        <f aca="false">SUMIFS(BvA_Detail!$F$2:$F$55,BvA_Detail!$A$2:$A$55,$A20,BvA_Detail!$D$2:$D$55,$B20)</f>
        <v>125000</v>
      </c>
      <c r="E20" s="18" t="n">
        <f aca="false">SUMIFS(BvA_Detail!$G$2:$G$55,BvA_Detail!$A$2:$A$55,$A20,BvA_Detail!$D$2:$D$55,$B20)</f>
        <v>124995</v>
      </c>
      <c r="F20" s="8" t="n">
        <f aca="false">E20-D20</f>
        <v>-5</v>
      </c>
      <c r="G20" s="9" t="n">
        <f aca="false">IF(D20=0,"",F20/D20)</f>
        <v>-4E-005</v>
      </c>
    </row>
    <row r="21" customFormat="false" ht="15" hidden="false" customHeight="false" outlineLevel="0" collapsed="false">
      <c r="A21" s="10" t="n">
        <v>1051</v>
      </c>
      <c r="B21" s="10" t="n">
        <v>500</v>
      </c>
      <c r="C21" s="10" t="s">
        <v>30</v>
      </c>
      <c r="D21" s="19" t="n">
        <f aca="false">SUMIFS(BvA_Detail!$F$2:$F$55,BvA_Detail!$A$2:$A$55,$A21,BvA_Detail!$D$2:$D$55,$B21)</f>
        <v>13800</v>
      </c>
      <c r="E21" s="19" t="n">
        <f aca="false">SUMIFS(BvA_Detail!$G$2:$G$55,BvA_Detail!$A$2:$A$55,$A21,BvA_Detail!$D$2:$D$55,$B21)</f>
        <v>13735</v>
      </c>
      <c r="F21" s="12" t="n">
        <f aca="false">E21-D21</f>
        <v>-65</v>
      </c>
      <c r="G21" s="13" t="n">
        <f aca="false">IF(D21=0,"",F21/D21)</f>
        <v>-0.00471014492753623</v>
      </c>
    </row>
    <row r="23" customFormat="false" ht="15" hidden="false" customHeight="false" outlineLevel="0" collapsed="false">
      <c r="A23" s="17" t="s">
        <v>39</v>
      </c>
    </row>
    <row r="24" customFormat="false" ht="15" hidden="false" customHeight="false" outlineLevel="0" collapsed="false">
      <c r="A24" s="5" t="s">
        <v>14</v>
      </c>
      <c r="B24" s="5"/>
      <c r="C24" s="5" t="s">
        <v>15</v>
      </c>
      <c r="D24" s="5" t="s">
        <v>37</v>
      </c>
      <c r="E24" s="5" t="s">
        <v>38</v>
      </c>
      <c r="F24" s="5" t="s">
        <v>21</v>
      </c>
      <c r="G24" s="5" t="s">
        <v>22</v>
      </c>
    </row>
    <row r="25" customFormat="false" ht="15" hidden="false" customHeight="false" outlineLevel="0" collapsed="false">
      <c r="A25" s="6" t="n">
        <v>1042</v>
      </c>
      <c r="B25" s="6"/>
      <c r="C25" s="6" t="s">
        <v>23</v>
      </c>
      <c r="D25" s="8" t="n">
        <f aca="false">SUMIFS($D$4:$D$21,$A$4:$A$21,$A25)</f>
        <v>411080</v>
      </c>
      <c r="E25" s="8" t="n">
        <f aca="false">SUMIFS($E$4:$E$21,$A$4:$A$21,$A25)</f>
        <v>414493</v>
      </c>
      <c r="F25" s="8" t="n">
        <f aca="false">E25-D25</f>
        <v>3413</v>
      </c>
      <c r="G25" s="9" t="n">
        <f aca="false">IF(D25=0,"",F25/D25)</f>
        <v>0.00830252019071714</v>
      </c>
    </row>
    <row r="26" customFormat="false" ht="15" hidden="false" customHeight="false" outlineLevel="0" collapsed="false">
      <c r="A26" s="10" t="n">
        <v>1047</v>
      </c>
      <c r="B26" s="10"/>
      <c r="C26" s="10" t="s">
        <v>33</v>
      </c>
      <c r="D26" s="12" t="n">
        <f aca="false">SUMIFS($D$4:$D$21,$A$4:$A$21,$A26)</f>
        <v>146100</v>
      </c>
      <c r="E26" s="12" t="n">
        <f aca="false">SUMIFS($E$4:$E$21,$A$4:$A$21,$A26)</f>
        <v>153070</v>
      </c>
      <c r="F26" s="12" t="n">
        <f aca="false">E26-D26</f>
        <v>6970</v>
      </c>
      <c r="G26" s="13" t="n">
        <f aca="false">IF(D26=0,"",F26/D26)</f>
        <v>0.0477070499657769</v>
      </c>
    </row>
    <row r="27" customFormat="false" ht="15" hidden="false" customHeight="false" outlineLevel="0" collapsed="false">
      <c r="A27" s="6" t="n">
        <v>1051</v>
      </c>
      <c r="B27" s="6"/>
      <c r="C27" s="6" t="s">
        <v>34</v>
      </c>
      <c r="D27" s="8" t="n">
        <f aca="false">SUMIFS($D$4:$D$21,$A$4:$A$21,$A27)</f>
        <v>751800</v>
      </c>
      <c r="E27" s="8" t="n">
        <f aca="false">SUMIFS($E$4:$E$21,$A$4:$A$21,$A27)</f>
        <v>771407</v>
      </c>
      <c r="F27" s="8" t="n">
        <f aca="false">E27-D27</f>
        <v>19607</v>
      </c>
      <c r="G27" s="9" t="n">
        <f aca="false">IF(D27=0,"",F27/D27)</f>
        <v>0.0260800744878957</v>
      </c>
    </row>
    <row r="28" customFormat="false" ht="15" hidden="false" customHeight="false" outlineLevel="0" collapsed="false">
      <c r="A28" s="14"/>
      <c r="B28" s="14"/>
      <c r="C28" s="14" t="s">
        <v>40</v>
      </c>
      <c r="D28" s="15" t="n">
        <f aca="false">SUM(D25:D27)</f>
        <v>1308980</v>
      </c>
      <c r="E28" s="15" t="n">
        <f aca="false">SUM(E25:E27)</f>
        <v>1338970</v>
      </c>
      <c r="F28" s="15" t="n">
        <f aca="false">SUM(F25:F27)</f>
        <v>29990</v>
      </c>
      <c r="G28" s="16" t="n">
        <f aca="false">F28/D28</f>
        <v>0.0229109688459717</v>
      </c>
    </row>
    <row r="30" customFormat="false" ht="15" hidden="false" customHeight="false" outlineLevel="0" collapsed="false">
      <c r="A30" s="2" t="s">
        <v>41</v>
      </c>
      <c r="F30" s="20" t="n">
        <f aca="false">BvA_Detail!G56-E28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0"/>
    <col collapsed="false" customWidth="true" hidden="false" outlineLevel="0" max="4" min="4" style="0" width="95"/>
  </cols>
  <sheetData>
    <row r="1" customFormat="false" ht="23.85" hidden="false" customHeight="false" outlineLevel="0" collapsed="false">
      <c r="A1" s="5" t="s">
        <v>14</v>
      </c>
      <c r="B1" s="5" t="s">
        <v>16</v>
      </c>
      <c r="C1" s="5" t="s">
        <v>17</v>
      </c>
      <c r="D1" s="5" t="s">
        <v>42</v>
      </c>
    </row>
    <row r="2" customFormat="false" ht="15" hidden="false" customHeight="false" outlineLevel="0" collapsed="false">
      <c r="A2" s="3" t="n">
        <v>1042</v>
      </c>
      <c r="B2" s="3" t="s">
        <v>31</v>
      </c>
      <c r="C2" s="3" t="n">
        <v>200</v>
      </c>
      <c r="D2" s="3" t="s">
        <v>43</v>
      </c>
    </row>
    <row r="3" customFormat="false" ht="15" hidden="false" customHeight="false" outlineLevel="0" collapsed="false">
      <c r="A3" s="21" t="n">
        <v>1042</v>
      </c>
      <c r="B3" s="21" t="s">
        <v>32</v>
      </c>
      <c r="C3" s="21" t="n">
        <v>200</v>
      </c>
      <c r="D3" s="21" t="s">
        <v>44</v>
      </c>
    </row>
    <row r="4" customFormat="false" ht="23.85" hidden="false" customHeight="false" outlineLevel="0" collapsed="false">
      <c r="A4" s="3" t="n">
        <v>1051</v>
      </c>
      <c r="B4" s="3" t="s">
        <v>32</v>
      </c>
      <c r="C4" s="3" t="n">
        <v>100</v>
      </c>
      <c r="D4" s="3" t="s">
        <v>45</v>
      </c>
    </row>
    <row r="5" customFormat="false" ht="15" hidden="false" customHeight="false" outlineLevel="0" collapsed="false">
      <c r="A5" s="21" t="n">
        <v>1051</v>
      </c>
      <c r="B5" s="21" t="s">
        <v>31</v>
      </c>
      <c r="C5" s="21" t="n">
        <v>400</v>
      </c>
      <c r="D5" s="21" t="s">
        <v>46</v>
      </c>
    </row>
    <row r="6" customFormat="false" ht="15" hidden="false" customHeight="false" outlineLevel="0" collapsed="false">
      <c r="A6" s="3" t="n">
        <v>1047</v>
      </c>
      <c r="B6" s="3" t="s">
        <v>32</v>
      </c>
      <c r="C6" s="3" t="n">
        <v>300</v>
      </c>
      <c r="D6" s="3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2026-10-21T01:44:45Z</dcterms:created>
  <dc:creator>openpyxl</dc:creator>
  <dc:description/>
  <dc:language>en-US</dc:language>
  <cp:lastModifiedBy/>
  <dcterms:modified xsi:type="dcterms:W3CDTF">2026-10-21T01:44:45Z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