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_Me" sheetId="1" state="visible" r:id="rId3"/>
    <sheet name="Items" sheetId="2" state="visible" r:id="rId4"/>
    <sheet name="Transactions" sheetId="3" state="visible" r:id="rId5"/>
    <sheet name="Mapping" sheetId="4" state="visible" r:id="rId6"/>
    <sheet name="GL_Control" sheetId="5" state="visible" r:id="rId7"/>
  </sheets>
  <definedNames>
    <definedName function="false" hidden="true" localSheetId="1" name="_xlnm._FilterDatabase" vbProcedure="false">Items!$A$1:$G$41</definedName>
    <definedName function="false" hidden="true" localSheetId="2" name="_xlnm._FilterDatabase" vbProcedure="false">Transactions!$A$1:$O$61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<sst xmlns="http://schemas.openxmlformats.org/spreadsheetml/2006/main" count="821" uniqueCount="279">
  <si>
    <t xml:space="preserve">Exercise 06: Split a Cost Code</t>
  </si>
  <si>
    <t xml:space="preserve">ImpactMe.AI training workbook. NECA Accounting Peer Group workshop, October 27, 2026.</t>
  </si>
  <si>
    <t xml:space="preserve">FICTIONAL TRAINING DATA. Every company, person, job, invoice, and amount in this file is invented for practice. Never paste real client data into a consumer AI account.</t>
  </si>
  <si>
    <t xml:space="preserve">WHAT THIS IS:</t>
  </si>
  <si>
    <t xml:space="preserve">Ridgeline Electric tracks material on detailed cost codes. Starting with the October 2026 period, the controller is splitting material code 26-100 Wire and Cable into two codes so copper price swings can be tracked separately:</t>
  </si>
  <si>
    <t xml:space="preserve">26-110 Copper Wire and Cable   |   26-120 Aluminum Wire and Cable</t>
  </si>
  <si>
    <t xml:space="preserve">26-100 stays in the code list as INACTIVE for new entries. Do not delete it: closed periods still use it.</t>
  </si>
  <si>
    <t xml:space="preserve">SHEETS:</t>
  </si>
  <si>
    <t xml:space="preserve">Items: the 40 items currently coded to 26-100 (exported 10/16/2026).   Transactions: every job cost transaction on 26-100 for September (closed) and October (open, through 10/23/2026).   Mapping: where you build your mapping table.   GL_Control: the tie-out to the general ledger, plus the checks to run after the split.</t>
  </si>
  <si>
    <t xml:space="preserve">THE RULES FROM THE CONTROLLER:</t>
  </si>
  <si>
    <t xml:space="preserve">1. Classify by the metal of the CONDUCTORS, not the armor or jacket.</t>
  </si>
  <si>
    <t xml:space="preserve">2. Recode only October (open period) transactions. September is closed. Leave it on 26-100.</t>
  </si>
  <si>
    <t xml:space="preserve">3. If you cannot tell the conductor metal from the description, or the item is not wire at all, mark it REVIEW. A human decides. Do not guess.</t>
  </si>
  <si>
    <t xml:space="preserve">4. Total dollars must not change, and must still tie to the GL.</t>
  </si>
  <si>
    <t xml:space="preserve">YOUR JOB:</t>
  </si>
  <si>
    <t xml:space="preserve">Have AI propose mapping rules, build a mapping table, apply it with a lookup formula, then prove the split is right with the checks on GL_Control.</t>
  </si>
  <si>
    <t xml:space="preserve">Item_ID</t>
  </si>
  <si>
    <t xml:space="preserve">Description</t>
  </si>
  <si>
    <t xml:space="preserve">UOM</t>
  </si>
  <si>
    <t xml:space="preserve">Std_Cost</t>
  </si>
  <si>
    <t xml:space="preserve">Current_Cost_Code</t>
  </si>
  <si>
    <t xml:space="preserve">Status</t>
  </si>
  <si>
    <t xml:space="preserve">New_Cost_Code (you fill)</t>
  </si>
  <si>
    <t xml:space="preserve">WC-3001</t>
  </si>
  <si>
    <t xml:space="preserve">XHHW-2 AL 350 KCMIL STR BLK</t>
  </si>
  <si>
    <t xml:space="preserve">FT</t>
  </si>
  <si>
    <t xml:space="preserve">26-100</t>
  </si>
  <si>
    <t xml:space="preserve">Active</t>
  </si>
  <si>
    <t xml:space="preserve">WC-3002</t>
  </si>
  <si>
    <t xml:space="preserve">THHN #2 CU STR BLK</t>
  </si>
  <si>
    <t xml:space="preserve">WC-3003</t>
  </si>
  <si>
    <t xml:space="preserve">XHHW-2 AL 4/0 (REPLACES CU 2/0 PER VE)</t>
  </si>
  <si>
    <t xml:space="preserve">WC-3004</t>
  </si>
  <si>
    <t xml:space="preserve">URD 4/0-4/0-2/0 TRIPLEX DIRECT BURIAL</t>
  </si>
  <si>
    <t xml:space="preserve">WC-3005</t>
  </si>
  <si>
    <t xml:space="preserve">THHN 3/0 CU STR BLK</t>
  </si>
  <si>
    <t xml:space="preserve">WC-3006</t>
  </si>
  <si>
    <t xml:space="preserve">THHN #10 CU STR BLK 500FT REEL</t>
  </si>
  <si>
    <t xml:space="preserve">REEL</t>
  </si>
  <si>
    <t xml:space="preserve">WC-3007</t>
  </si>
  <si>
    <t xml:space="preserve">THHN 4/0 COPPER STR BLK</t>
  </si>
  <si>
    <t xml:space="preserve">WC-3008</t>
  </si>
  <si>
    <t xml:space="preserve">BARE COPPER GROUND #2 STR</t>
  </si>
  <si>
    <t xml:space="preserve">WC-3009</t>
  </si>
  <si>
    <t xml:space="preserve">SER AL 2-2-2-4 SERVICE ENTRANCE</t>
  </si>
  <si>
    <t xml:space="preserve">WC-3010</t>
  </si>
  <si>
    <t xml:space="preserve">MC CABLE 12/2 CU W/GRD 250FT COIL</t>
  </si>
  <si>
    <t xml:space="preserve">EA</t>
  </si>
  <si>
    <t xml:space="preserve">WC-3011</t>
  </si>
  <si>
    <t xml:space="preserve">THHN #6 CU STR BLK</t>
  </si>
  <si>
    <t xml:space="preserve">WC-3012</t>
  </si>
  <si>
    <t xml:space="preserve">XHHW-2 #2 CU STR BLK</t>
  </si>
  <si>
    <t xml:space="preserve">WC-3013</t>
  </si>
  <si>
    <t xml:space="preserve">BARE GROUND #6 SOL</t>
  </si>
  <si>
    <t xml:space="preserve">WC-3014</t>
  </si>
  <si>
    <t xml:space="preserve">CAT6 PLENUM CABLE 1000FT BOX</t>
  </si>
  <si>
    <t xml:space="preserve">WC-3015</t>
  </si>
  <si>
    <t xml:space="preserve">AL/CU DUAL RATED LUG 350 KCMIL</t>
  </si>
  <si>
    <t xml:space="preserve">WC-3016</t>
  </si>
  <si>
    <t xml:space="preserve">TC TRAY CABLE 12/4 CU 600V</t>
  </si>
  <si>
    <t xml:space="preserve">WC-3017</t>
  </si>
  <si>
    <t xml:space="preserve">XHHW-2 AL 1/0 STR BLK</t>
  </si>
  <si>
    <t xml:space="preserve">WC-3018</t>
  </si>
  <si>
    <t xml:space="preserve">WIRE PULLING LUBRICANT 1 GAL</t>
  </si>
  <si>
    <t xml:space="preserve">WC-3019</t>
  </si>
  <si>
    <t xml:space="preserve">THHN #12 CU STR GRN 500FT REEL</t>
  </si>
  <si>
    <t xml:space="preserve">WC-3020</t>
  </si>
  <si>
    <t xml:space="preserve">THHN #10 CU STR WHT 500FT REEL</t>
  </si>
  <si>
    <t xml:space="preserve">WC-3021</t>
  </si>
  <si>
    <t xml:space="preserve">THHN #12 CU STR BLK 500FT REEL</t>
  </si>
  <si>
    <t xml:space="preserve">WC-3022</t>
  </si>
  <si>
    <t xml:space="preserve">XHHW-2 AL 250 KCMIL STR BLK</t>
  </si>
  <si>
    <t xml:space="preserve">WC-3023</t>
  </si>
  <si>
    <t xml:space="preserve">THHN #4 CU STR BLK</t>
  </si>
  <si>
    <t xml:space="preserve">WC-3024</t>
  </si>
  <si>
    <t xml:space="preserve">UF-B 12/2 W/G CU 250FT COIL</t>
  </si>
  <si>
    <t xml:space="preserve">WC-3025</t>
  </si>
  <si>
    <t xml:space="preserve">NM-B 12/2 W/G CU 250FT COIL</t>
  </si>
  <si>
    <t xml:space="preserve">WC-3026</t>
  </si>
  <si>
    <t xml:space="preserve">MC FEEDER AL CONDUCTOR 4/0 3C+G</t>
  </si>
  <si>
    <t xml:space="preserve">WC-3027</t>
  </si>
  <si>
    <t xml:space="preserve">THHN 1/0 CU STR BLK</t>
  </si>
  <si>
    <t xml:space="preserve">WC-3028</t>
  </si>
  <si>
    <t xml:space="preserve">MC CABLE 12/2 W/GRD 250FT COIL</t>
  </si>
  <si>
    <t xml:space="preserve">WC-3029</t>
  </si>
  <si>
    <t xml:space="preserve">MC CABLE AL ARMOR 10/3 250FT COIL</t>
  </si>
  <si>
    <t xml:space="preserve">WC-3030</t>
  </si>
  <si>
    <t xml:space="preserve">BARE CU GROUND #4 SOL</t>
  </si>
  <si>
    <t xml:space="preserve">WC-3031</t>
  </si>
  <si>
    <t xml:space="preserve">USE-2 AL 2/0 STR</t>
  </si>
  <si>
    <t xml:space="preserve">WC-3032</t>
  </si>
  <si>
    <t xml:space="preserve">SO CORD 12/3 CU 600V</t>
  </si>
  <si>
    <t xml:space="preserve">WC-3033</t>
  </si>
  <si>
    <t xml:space="preserve">THHN #8 CU STR BLK</t>
  </si>
  <si>
    <t xml:space="preserve">WC-3034</t>
  </si>
  <si>
    <t xml:space="preserve">THHN 250 KCMIL COPPER STR BLK</t>
  </si>
  <si>
    <t xml:space="preserve">WC-3035</t>
  </si>
  <si>
    <t xml:space="preserve">CCA 2/0 COPPER-CLAD ALUMINUM</t>
  </si>
  <si>
    <t xml:space="preserve">WC-3036</t>
  </si>
  <si>
    <t xml:space="preserve">NM-B 14/2 W/G CU 250FT COIL</t>
  </si>
  <si>
    <t xml:space="preserve">WC-3037</t>
  </si>
  <si>
    <t xml:space="preserve">XHHW-2 AL 4/0 STR BLK</t>
  </si>
  <si>
    <t xml:space="preserve">WC-3038</t>
  </si>
  <si>
    <t xml:space="preserve">SER ALUM 4/0-4/0-4/0-2/0</t>
  </si>
  <si>
    <t xml:space="preserve">WC-3039</t>
  </si>
  <si>
    <t xml:space="preserve">THHN #12 CU STR WHT 500FT REEL</t>
  </si>
  <si>
    <t xml:space="preserve">WC-3040</t>
  </si>
  <si>
    <t xml:space="preserve">XHHW-2 ALUMINUM 500 KCMIL STR BLK</t>
  </si>
  <si>
    <t xml:space="preserve">Trans_ID</t>
  </si>
  <si>
    <t xml:space="preserve">Trans_Date</t>
  </si>
  <si>
    <t xml:space="preserve">Period</t>
  </si>
  <si>
    <t xml:space="preserve">Period_Status</t>
  </si>
  <si>
    <t xml:space="preserve">Job_No</t>
  </si>
  <si>
    <t xml:space="preserve">Cost_Code</t>
  </si>
  <si>
    <t xml:space="preserve">Item_Description</t>
  </si>
  <si>
    <t xml:space="preserve">Qty</t>
  </si>
  <si>
    <t xml:space="preserve">Unit_Cost</t>
  </si>
  <si>
    <t xml:space="preserve">Amount</t>
  </si>
  <si>
    <t xml:space="preserve">Vendor</t>
  </si>
  <si>
    <t xml:space="preserve">Source_Ref</t>
  </si>
  <si>
    <t xml:space="preserve">JC-58210</t>
  </si>
  <si>
    <t xml:space="preserve">2026-09</t>
  </si>
  <si>
    <t xml:space="preserve">Closed</t>
  </si>
  <si>
    <t xml:space="preserve">Copperleaf Electrical Distributors</t>
  </si>
  <si>
    <t xml:space="preserve">INV 7785582</t>
  </si>
  <si>
    <t xml:space="preserve">JC-58211</t>
  </si>
  <si>
    <t xml:space="preserve">Ferncliff Wire &amp; Supply</t>
  </si>
  <si>
    <t xml:space="preserve">INV 7785428</t>
  </si>
  <si>
    <t xml:space="preserve">JC-58212</t>
  </si>
  <si>
    <t xml:space="preserve">Voltmark Electric Supply</t>
  </si>
  <si>
    <t xml:space="preserve">INV 7785851</t>
  </si>
  <si>
    <t xml:space="preserve">JC-58213</t>
  </si>
  <si>
    <t xml:space="preserve">INV 7785762</t>
  </si>
  <si>
    <t xml:space="preserve">JC-58214</t>
  </si>
  <si>
    <t xml:space="preserve">INV 7785890</t>
  </si>
  <si>
    <t xml:space="preserve">JC-58215</t>
  </si>
  <si>
    <t xml:space="preserve">INV 7785391</t>
  </si>
  <si>
    <t xml:space="preserve">JC-58216</t>
  </si>
  <si>
    <t xml:space="preserve">INV 7785626</t>
  </si>
  <si>
    <t xml:space="preserve">JC-58217</t>
  </si>
  <si>
    <t xml:space="preserve">INV 7785702</t>
  </si>
  <si>
    <t xml:space="preserve">JC-58218</t>
  </si>
  <si>
    <t xml:space="preserve">INV 7785870</t>
  </si>
  <si>
    <t xml:space="preserve">JC-58219</t>
  </si>
  <si>
    <t xml:space="preserve">INV 7785656</t>
  </si>
  <si>
    <t xml:space="preserve">JC-58220</t>
  </si>
  <si>
    <t xml:space="preserve">INV 7785286</t>
  </si>
  <si>
    <t xml:space="preserve">JC-58221</t>
  </si>
  <si>
    <t xml:space="preserve">INV 7785611</t>
  </si>
  <si>
    <t xml:space="preserve">JC-58222</t>
  </si>
  <si>
    <t xml:space="preserve">INV 7785540</t>
  </si>
  <si>
    <t xml:space="preserve">JC-58223</t>
  </si>
  <si>
    <t xml:space="preserve">INV 7785909</t>
  </si>
  <si>
    <t xml:space="preserve">JC-58224</t>
  </si>
  <si>
    <t xml:space="preserve">INV 7785861</t>
  </si>
  <si>
    <t xml:space="preserve">JC-58225</t>
  </si>
  <si>
    <t xml:space="preserve">INV 7785229</t>
  </si>
  <si>
    <t xml:space="preserve">JC-58226</t>
  </si>
  <si>
    <t xml:space="preserve">2026-10</t>
  </si>
  <si>
    <t xml:space="preserve">Open</t>
  </si>
  <si>
    <t xml:space="preserve">INV 7785735</t>
  </si>
  <si>
    <t xml:space="preserve">JC-58227</t>
  </si>
  <si>
    <t xml:space="preserve">INV 7785756</t>
  </si>
  <si>
    <t xml:space="preserve">JC-58228</t>
  </si>
  <si>
    <t xml:space="preserve">INV 7785422</t>
  </si>
  <si>
    <t xml:space="preserve">JC-58229</t>
  </si>
  <si>
    <t xml:space="preserve">INV 7785717</t>
  </si>
  <si>
    <t xml:space="preserve">JC-58230</t>
  </si>
  <si>
    <t xml:space="preserve">INV 7785785</t>
  </si>
  <si>
    <t xml:space="preserve">JC-58231</t>
  </si>
  <si>
    <t xml:space="preserve">INV 7785647</t>
  </si>
  <si>
    <t xml:space="preserve">JC-58232</t>
  </si>
  <si>
    <t xml:space="preserve">INV 7785119</t>
  </si>
  <si>
    <t xml:space="preserve">JC-58233</t>
  </si>
  <si>
    <t xml:space="preserve">WC-3047</t>
  </si>
  <si>
    <t xml:space="preserve">THHN #10 CU STR RED 500FT REEL</t>
  </si>
  <si>
    <t xml:space="preserve">INV 7785186</t>
  </si>
  <si>
    <t xml:space="preserve">JC-58234</t>
  </si>
  <si>
    <t xml:space="preserve">INV 7785110</t>
  </si>
  <si>
    <t xml:space="preserve">JC-58235</t>
  </si>
  <si>
    <t xml:space="preserve">JC-58236</t>
  </si>
  <si>
    <t xml:space="preserve">INV 7785969</t>
  </si>
  <si>
    <t xml:space="preserve">JC-58237</t>
  </si>
  <si>
    <t xml:space="preserve">INV 7785975</t>
  </si>
  <si>
    <t xml:space="preserve">JC-58238</t>
  </si>
  <si>
    <t xml:space="preserve">INV 7785986</t>
  </si>
  <si>
    <t xml:space="preserve">JC-58239</t>
  </si>
  <si>
    <t xml:space="preserve">INV 7785499</t>
  </si>
  <si>
    <t xml:space="preserve">JC-58240</t>
  </si>
  <si>
    <t xml:space="preserve">INV 7785151</t>
  </si>
  <si>
    <t xml:space="preserve">JC-58241</t>
  </si>
  <si>
    <t xml:space="preserve">INV 7785930</t>
  </si>
  <si>
    <t xml:space="preserve">JC-58242</t>
  </si>
  <si>
    <t xml:space="preserve">INV 7785641</t>
  </si>
  <si>
    <t xml:space="preserve">JC-58243</t>
  </si>
  <si>
    <t xml:space="preserve">INV 7785148</t>
  </si>
  <si>
    <t xml:space="preserve">JC-58244</t>
  </si>
  <si>
    <t xml:space="preserve">INV 7785323</t>
  </si>
  <si>
    <t xml:space="preserve">JC-58245</t>
  </si>
  <si>
    <t xml:space="preserve">INV 7785796</t>
  </si>
  <si>
    <t xml:space="preserve">JC-58246</t>
  </si>
  <si>
    <t xml:space="preserve">INV 7785963</t>
  </si>
  <si>
    <t xml:space="preserve">JC-58247</t>
  </si>
  <si>
    <t xml:space="preserve">JC-58248</t>
  </si>
  <si>
    <t xml:space="preserve">INV 7785617</t>
  </si>
  <si>
    <t xml:space="preserve">JC-58249</t>
  </si>
  <si>
    <t xml:space="preserve">INV 7785372</t>
  </si>
  <si>
    <t xml:space="preserve">JC-58250</t>
  </si>
  <si>
    <t xml:space="preserve">INV 7785804</t>
  </si>
  <si>
    <t xml:space="preserve">JC-58251</t>
  </si>
  <si>
    <t xml:space="preserve">INV 7785758</t>
  </si>
  <si>
    <t xml:space="preserve">JC-58252</t>
  </si>
  <si>
    <t xml:space="preserve">INV 7785137</t>
  </si>
  <si>
    <t xml:space="preserve">JC-58253</t>
  </si>
  <si>
    <t xml:space="preserve">INV 7785529</t>
  </si>
  <si>
    <t xml:space="preserve">JC-58254</t>
  </si>
  <si>
    <t xml:space="preserve">INV 7785658</t>
  </si>
  <si>
    <t xml:space="preserve">JC-58255</t>
  </si>
  <si>
    <t xml:space="preserve">INV 7785351</t>
  </si>
  <si>
    <t xml:space="preserve">JC-58256</t>
  </si>
  <si>
    <t xml:space="preserve">INV 7785910</t>
  </si>
  <si>
    <t xml:space="preserve">JC-58257</t>
  </si>
  <si>
    <t xml:space="preserve">INV 7785847</t>
  </si>
  <si>
    <t xml:space="preserve">JC-58258</t>
  </si>
  <si>
    <t xml:space="preserve">INV 7785727</t>
  </si>
  <si>
    <t xml:space="preserve">JC-58259</t>
  </si>
  <si>
    <t xml:space="preserve">INV 7785116</t>
  </si>
  <si>
    <t xml:space="preserve">JC-58260</t>
  </si>
  <si>
    <t xml:space="preserve">INV 7785531</t>
  </si>
  <si>
    <t xml:space="preserve">JC-58261</t>
  </si>
  <si>
    <t xml:space="preserve">INV 7785204</t>
  </si>
  <si>
    <t xml:space="preserve">JC-58262</t>
  </si>
  <si>
    <t xml:space="preserve">INV 7785524</t>
  </si>
  <si>
    <t xml:space="preserve">JC-58263</t>
  </si>
  <si>
    <t xml:space="preserve">INV 7785840</t>
  </si>
  <si>
    <t xml:space="preserve">JC-58264</t>
  </si>
  <si>
    <t xml:space="preserve">INV 7785321</t>
  </si>
  <si>
    <t xml:space="preserve">JC-58265</t>
  </si>
  <si>
    <t xml:space="preserve">INV 7785633</t>
  </si>
  <si>
    <t xml:space="preserve">JC-58266</t>
  </si>
  <si>
    <t xml:space="preserve">CM 21011</t>
  </si>
  <si>
    <t xml:space="preserve">JC-58267</t>
  </si>
  <si>
    <t xml:space="preserve">INV 7785761</t>
  </si>
  <si>
    <t xml:space="preserve">JC-58268</t>
  </si>
  <si>
    <t xml:space="preserve">INV 7785348</t>
  </si>
  <si>
    <t xml:space="preserve">JC-58269</t>
  </si>
  <si>
    <t xml:space="preserve">INV 7785679</t>
  </si>
  <si>
    <t xml:space="preserve">Total, all rows</t>
  </si>
  <si>
    <t xml:space="preserve">Build your mapping table here: one row per Item_ID. Yellow cells are yours to fill.</t>
  </si>
  <si>
    <t xml:space="preserve">Row 5 is an example of the expected format. Keep it or overwrite it. New_Cost_Code must be exactly 26-110, 26-120, or REVIEW.</t>
  </si>
  <si>
    <t xml:space="preserve">Old_Cost_Code</t>
  </si>
  <si>
    <t xml:space="preserve">New_Cost_Code</t>
  </si>
  <si>
    <t xml:space="preserve">Rule_Used</t>
  </si>
  <si>
    <t xml:space="preserve">Flag_Reason</t>
  </si>
  <si>
    <t xml:space="preserve">26-110</t>
  </si>
  <si>
    <t xml:space="preserve">Description names CU</t>
  </si>
  <si>
    <t xml:space="preserve">GL tie-out: job cost material, cost code 26-100 Wire and Cable</t>
  </si>
  <si>
    <t xml:space="preserve">GL balances are typed inputs from the (fictional) trial balance run 10/23/2026. Everything else on this sheet is a formula.</t>
  </si>
  <si>
    <t xml:space="preserve">GL 5210 balance (typed)</t>
  </si>
  <si>
    <t xml:space="preserve">Job cost detail total</t>
  </si>
  <si>
    <t xml:space="preserve">Difference (must be 0)</t>
  </si>
  <si>
    <t xml:space="preserve">Total</t>
  </si>
  <si>
    <t xml:space="preserve">AFTER THE SPLIT: run these once every row in Transactions has a New_Cost_Code</t>
  </si>
  <si>
    <t xml:space="preserve">Check</t>
  </si>
  <si>
    <t xml:space="preserve">Value</t>
  </si>
  <si>
    <t xml:space="preserve">Should be</t>
  </si>
  <si>
    <t xml:space="preserve">OK?</t>
  </si>
  <si>
    <t xml:space="preserve">Row count in Transactions</t>
  </si>
  <si>
    <t xml:space="preserve">October dollars now on 26-110 Copper</t>
  </si>
  <si>
    <t xml:space="preserve">October dollars now on 26-120 Aluminum</t>
  </si>
  <si>
    <t xml:space="preserve">October dollars flagged REVIEW (still on 26-100 until a human decides)</t>
  </si>
  <si>
    <t xml:space="preserve">October total after the split (26-110 + 26-120 + REVIEW)</t>
  </si>
  <si>
    <t xml:space="preserve">September (closed) dollars still on 26-100</t>
  </si>
  <si>
    <t xml:space="preserve">Rows with no New_Cost_Code (blank)</t>
  </si>
  <si>
    <t xml:space="preserve">Rows where the lookup failed (N/A error)</t>
  </si>
  <si>
    <t xml:space="preserve">Rows with a code that is not 26-100, 26-110, 26-120, or REVIEW</t>
  </si>
  <si>
    <t xml:space="preserve">Item_IDs listed more than once on Mapping (mapped twice)</t>
  </si>
  <si>
    <t xml:space="preserve">Items on the Items list with no row on Mapping (left unmapped)</t>
  </si>
  <si>
    <t xml:space="preserve">Until you fill New_Cost_Code, the October checks show zero and CHECK. That is expected. Every line must read OK before the split is done.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</si>
</sst>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;\(#,##0.00\);\-"/>
    <numFmt numFmtId="166" formatCode="mm/dd/yyyy"/>
    <numFmt numFmtId="167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E5A6D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E5A6D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0E5A6D"/>
      <name val="Arial"/>
      <family val="0"/>
      <charset val="1"/>
    </font>
    <font>
      <sz val="10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E5A6D"/>
        <bgColor rgb="FF008080"/>
      </patternFill>
    </fill>
    <fill>
      <patternFill patternType="solid">
        <fgColor rgb="FFFFF2B3"/>
        <bgColor rgb="FFFFFF99"/>
      </patternFill>
    </fill>
    <fill>
      <patternFill patternType="solid">
        <fgColor rgb="FFEEF6F7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3CC8DC"/>
      </bottom>
      <diagonal/>
    </border>
    <border diagonalUp="false" diagonalDown="false">
      <left/>
      <right/>
      <top style="medium">
        <color rgb="FF3CC8DC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0E5A6D"/>
          <bgColor rgb="FF000000"/>
        </patternFill>
      </fill>
    </dxf>
    <dxf>
      <fill>
        <patternFill patternType="solid">
          <fgColor rgb="FFEEF6F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2B3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5A6D"/>
      <rgbColor rgb="FFC0C0C0"/>
      <rgbColor rgb="FF808080"/>
      <rgbColor rgb="FF9999FF"/>
      <rgbColor rgb="FF993366"/>
      <rgbColor rgb="FFFFF2B3"/>
      <rgbColor rgb="FFEEF6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CC8D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/>
    </row>
    <row r="6" customFormat="false" ht="15" hidden="false" customHeight="false" outlineLevel="0" collapsed="false">
      <c r="A6" s="4" t="s">
        <v>3</v>
      </c>
    </row>
    <row r="7" customFormat="false" ht="23.85" hidden="false" customHeight="false" outlineLevel="0" collapsed="false">
      <c r="A7" s="4" t="s">
        <v>4</v>
      </c>
    </row>
    <row r="8" customFormat="false" ht="15" hidden="false" customHeight="false" outlineLevel="0" collapsed="false">
      <c r="A8" s="3" t="s">
        <v>5</v>
      </c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3"/>
    </row>
    <row r="11" customFormat="false" ht="15" hidden="false" customHeight="false" outlineLevel="0" collapsed="false">
      <c r="A11" s="4" t="s">
        <v>7</v>
      </c>
    </row>
    <row r="12" customFormat="false" ht="35.05" hidden="false" customHeight="false" outlineLevel="0" collapsed="false">
      <c r="A12" s="3" t="s">
        <v>8</v>
      </c>
    </row>
    <row r="13" customFormat="false" ht="15" hidden="false" customHeight="false" outlineLevel="0" collapsed="false">
      <c r="A13" s="3"/>
    </row>
    <row r="14" customFormat="false" ht="15" hidden="false" customHeight="false" outlineLevel="0" collapsed="false">
      <c r="A14" s="4" t="s">
        <v>9</v>
      </c>
    </row>
    <row r="15" customFormat="false" ht="15" hidden="false" customHeight="false" outlineLevel="0" collapsed="false">
      <c r="A15" s="3" t="s">
        <v>10</v>
      </c>
    </row>
    <row r="16" customFormat="false" ht="15" hidden="false" customHeight="false" outlineLevel="0" collapsed="false">
      <c r="A16" s="3" t="s">
        <v>11</v>
      </c>
    </row>
    <row r="17" customFormat="false" ht="23.85" hidden="false" customHeight="false" outlineLevel="0" collapsed="false">
      <c r="A17" s="3" t="s">
        <v>12</v>
      </c>
    </row>
    <row r="18" customFormat="false" ht="15" hidden="false" customHeight="false" outlineLevel="0" collapsed="false">
      <c r="A18" s="3" t="s">
        <v>13</v>
      </c>
    </row>
    <row r="19" customFormat="false" ht="15" hidden="false" customHeight="false" outlineLevel="0" collapsed="false">
      <c r="A19" s="3"/>
    </row>
    <row r="20" customFormat="false" ht="15" hidden="false" customHeight="false" outlineLevel="0" collapsed="false">
      <c r="A20" s="4" t="s">
        <v>14</v>
      </c>
    </row>
    <row r="21" customFormat="false" ht="23.85" hidden="false" customHeight="false" outlineLevel="0" collapsed="false">
      <c r="A21" s="3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44"/>
    <col collapsed="false" customWidth="true" hidden="false" outlineLevel="0" max="3" min="3" style="0" width="7"/>
    <col collapsed="false" customWidth="true" hidden="false" outlineLevel="0" max="4" min="4" style="0" width="11"/>
    <col collapsed="false" customWidth="true" hidden="false" outlineLevel="0" max="5" min="5" style="0" width="18"/>
    <col collapsed="false" customWidth="true" hidden="false" outlineLevel="0" max="6" min="6" style="0" width="9"/>
    <col collapsed="false" customWidth="true" hidden="false" outlineLevel="0" max="7" min="7" style="0" width="16"/>
  </cols>
  <sheetData>
    <row r="1" customFormat="false" ht="23.85" hidden="false" customHeight="false" outlineLevel="0" collapsed="false">
      <c r="A1" s="5" t="s">
        <v>16</v>
      </c>
      <c r="B1" s="5" t="s">
        <v>17</v>
      </c>
      <c r="C1" s="5" t="s">
        <v>18</v>
      </c>
      <c r="D1" s="5" t="s">
        <v>19</v>
      </c>
      <c r="E1" s="5" t="s">
        <v>20</v>
      </c>
      <c r="F1" s="5" t="s">
        <v>21</v>
      </c>
      <c r="G1" s="5" t="s">
        <v>22</v>
      </c>
    </row>
    <row r="2" customFormat="false" ht="15" hidden="false" customHeight="false" outlineLevel="0" collapsed="false">
      <c r="A2" s="6" t="s">
        <v>23</v>
      </c>
      <c r="B2" s="6" t="s">
        <v>24</v>
      </c>
      <c r="C2" s="6" t="s">
        <v>25</v>
      </c>
      <c r="D2" s="7" t="n">
        <v>2.46</v>
      </c>
      <c r="E2" s="6" t="s">
        <v>26</v>
      </c>
      <c r="F2" s="6" t="s">
        <v>27</v>
      </c>
      <c r="G2" s="8"/>
    </row>
    <row r="3" customFormat="false" ht="15" hidden="false" customHeight="false" outlineLevel="0" collapsed="false">
      <c r="A3" s="9" t="s">
        <v>28</v>
      </c>
      <c r="B3" s="9" t="s">
        <v>29</v>
      </c>
      <c r="C3" s="9" t="s">
        <v>25</v>
      </c>
      <c r="D3" s="10" t="n">
        <v>2.36</v>
      </c>
      <c r="E3" s="9" t="s">
        <v>26</v>
      </c>
      <c r="F3" s="9" t="s">
        <v>27</v>
      </c>
      <c r="G3" s="8"/>
    </row>
    <row r="4" customFormat="false" ht="15" hidden="false" customHeight="false" outlineLevel="0" collapsed="false">
      <c r="A4" s="6" t="s">
        <v>30</v>
      </c>
      <c r="B4" s="6" t="s">
        <v>31</v>
      </c>
      <c r="C4" s="6" t="s">
        <v>25</v>
      </c>
      <c r="D4" s="7" t="n">
        <v>1.62</v>
      </c>
      <c r="E4" s="6" t="s">
        <v>26</v>
      </c>
      <c r="F4" s="6" t="s">
        <v>27</v>
      </c>
      <c r="G4" s="8"/>
    </row>
    <row r="5" customFormat="false" ht="15" hidden="false" customHeight="false" outlineLevel="0" collapsed="false">
      <c r="A5" s="9" t="s">
        <v>32</v>
      </c>
      <c r="B5" s="9" t="s">
        <v>33</v>
      </c>
      <c r="C5" s="9" t="s">
        <v>25</v>
      </c>
      <c r="D5" s="10" t="n">
        <v>1.95</v>
      </c>
      <c r="E5" s="9" t="s">
        <v>26</v>
      </c>
      <c r="F5" s="9" t="s">
        <v>27</v>
      </c>
      <c r="G5" s="8"/>
    </row>
    <row r="6" customFormat="false" ht="15" hidden="false" customHeight="false" outlineLevel="0" collapsed="false">
      <c r="A6" s="6" t="s">
        <v>34</v>
      </c>
      <c r="B6" s="6" t="s">
        <v>35</v>
      </c>
      <c r="C6" s="6" t="s">
        <v>25</v>
      </c>
      <c r="D6" s="7" t="n">
        <v>5.84</v>
      </c>
      <c r="E6" s="6" t="s">
        <v>26</v>
      </c>
      <c r="F6" s="6" t="s">
        <v>27</v>
      </c>
      <c r="G6" s="8"/>
    </row>
    <row r="7" customFormat="false" ht="15" hidden="false" customHeight="false" outlineLevel="0" collapsed="false">
      <c r="A7" s="9" t="s">
        <v>36</v>
      </c>
      <c r="B7" s="9" t="s">
        <v>37</v>
      </c>
      <c r="C7" s="9" t="s">
        <v>38</v>
      </c>
      <c r="D7" s="10" t="n">
        <v>152</v>
      </c>
      <c r="E7" s="9" t="s">
        <v>26</v>
      </c>
      <c r="F7" s="9" t="s">
        <v>27</v>
      </c>
      <c r="G7" s="8"/>
    </row>
    <row r="8" customFormat="false" ht="15" hidden="false" customHeight="false" outlineLevel="0" collapsed="false">
      <c r="A8" s="6" t="s">
        <v>39</v>
      </c>
      <c r="B8" s="6" t="s">
        <v>40</v>
      </c>
      <c r="C8" s="6" t="s">
        <v>25</v>
      </c>
      <c r="D8" s="7" t="n">
        <v>7.3</v>
      </c>
      <c r="E8" s="6" t="s">
        <v>26</v>
      </c>
      <c r="F8" s="6" t="s">
        <v>27</v>
      </c>
      <c r="G8" s="8"/>
    </row>
    <row r="9" customFormat="false" ht="15" hidden="false" customHeight="false" outlineLevel="0" collapsed="false">
      <c r="A9" s="9" t="s">
        <v>41</v>
      </c>
      <c r="B9" s="9" t="s">
        <v>42</v>
      </c>
      <c r="C9" s="9" t="s">
        <v>25</v>
      </c>
      <c r="D9" s="10" t="n">
        <v>1.62</v>
      </c>
      <c r="E9" s="9" t="s">
        <v>26</v>
      </c>
      <c r="F9" s="9" t="s">
        <v>27</v>
      </c>
      <c r="G9" s="8"/>
    </row>
    <row r="10" customFormat="false" ht="15" hidden="false" customHeight="false" outlineLevel="0" collapsed="false">
      <c r="A10" s="6" t="s">
        <v>43</v>
      </c>
      <c r="B10" s="6" t="s">
        <v>44</v>
      </c>
      <c r="C10" s="6" t="s">
        <v>25</v>
      </c>
      <c r="D10" s="7" t="n">
        <v>2.05</v>
      </c>
      <c r="E10" s="6" t="s">
        <v>26</v>
      </c>
      <c r="F10" s="6" t="s">
        <v>27</v>
      </c>
      <c r="G10" s="8"/>
    </row>
    <row r="11" customFormat="false" ht="15" hidden="false" customHeight="false" outlineLevel="0" collapsed="false">
      <c r="A11" s="9" t="s">
        <v>45</v>
      </c>
      <c r="B11" s="9" t="s">
        <v>46</v>
      </c>
      <c r="C11" s="9" t="s">
        <v>47</v>
      </c>
      <c r="D11" s="10" t="n">
        <v>138</v>
      </c>
      <c r="E11" s="9" t="s">
        <v>26</v>
      </c>
      <c r="F11" s="9" t="s">
        <v>27</v>
      </c>
      <c r="G11" s="8"/>
    </row>
    <row r="12" customFormat="false" ht="15" hidden="false" customHeight="false" outlineLevel="0" collapsed="false">
      <c r="A12" s="6" t="s">
        <v>48</v>
      </c>
      <c r="B12" s="6" t="s">
        <v>49</v>
      </c>
      <c r="C12" s="6" t="s">
        <v>25</v>
      </c>
      <c r="D12" s="7" t="n">
        <v>0.98</v>
      </c>
      <c r="E12" s="6" t="s">
        <v>26</v>
      </c>
      <c r="F12" s="6" t="s">
        <v>27</v>
      </c>
      <c r="G12" s="8"/>
    </row>
    <row r="13" customFormat="false" ht="15" hidden="false" customHeight="false" outlineLevel="0" collapsed="false">
      <c r="A13" s="9" t="s">
        <v>50</v>
      </c>
      <c r="B13" s="9" t="s">
        <v>51</v>
      </c>
      <c r="C13" s="9" t="s">
        <v>25</v>
      </c>
      <c r="D13" s="10" t="n">
        <v>2.48</v>
      </c>
      <c r="E13" s="9" t="s">
        <v>26</v>
      </c>
      <c r="F13" s="9" t="s">
        <v>27</v>
      </c>
      <c r="G13" s="8"/>
    </row>
    <row r="14" customFormat="false" ht="15" hidden="false" customHeight="false" outlineLevel="0" collapsed="false">
      <c r="A14" s="6" t="s">
        <v>52</v>
      </c>
      <c r="B14" s="6" t="s">
        <v>53</v>
      </c>
      <c r="C14" s="6" t="s">
        <v>25</v>
      </c>
      <c r="D14" s="7" t="n">
        <v>0.52</v>
      </c>
      <c r="E14" s="6" t="s">
        <v>26</v>
      </c>
      <c r="F14" s="6" t="s">
        <v>27</v>
      </c>
      <c r="G14" s="8"/>
    </row>
    <row r="15" customFormat="false" ht="15" hidden="false" customHeight="false" outlineLevel="0" collapsed="false">
      <c r="A15" s="9" t="s">
        <v>54</v>
      </c>
      <c r="B15" s="9" t="s">
        <v>55</v>
      </c>
      <c r="C15" s="9" t="s">
        <v>47</v>
      </c>
      <c r="D15" s="10" t="n">
        <v>285</v>
      </c>
      <c r="E15" s="9" t="s">
        <v>26</v>
      </c>
      <c r="F15" s="9" t="s">
        <v>27</v>
      </c>
      <c r="G15" s="8"/>
    </row>
    <row r="16" customFormat="false" ht="15" hidden="false" customHeight="false" outlineLevel="0" collapsed="false">
      <c r="A16" s="6" t="s">
        <v>56</v>
      </c>
      <c r="B16" s="6" t="s">
        <v>57</v>
      </c>
      <c r="C16" s="6" t="s">
        <v>47</v>
      </c>
      <c r="D16" s="7" t="n">
        <v>14.6</v>
      </c>
      <c r="E16" s="6" t="s">
        <v>26</v>
      </c>
      <c r="F16" s="6" t="s">
        <v>27</v>
      </c>
      <c r="G16" s="8"/>
    </row>
    <row r="17" customFormat="false" ht="15" hidden="false" customHeight="false" outlineLevel="0" collapsed="false">
      <c r="A17" s="9" t="s">
        <v>58</v>
      </c>
      <c r="B17" s="9" t="s">
        <v>59</v>
      </c>
      <c r="C17" s="9" t="s">
        <v>25</v>
      </c>
      <c r="D17" s="10" t="n">
        <v>2.1</v>
      </c>
      <c r="E17" s="9" t="s">
        <v>26</v>
      </c>
      <c r="F17" s="9" t="s">
        <v>27</v>
      </c>
      <c r="G17" s="8"/>
    </row>
    <row r="18" customFormat="false" ht="15" hidden="false" customHeight="false" outlineLevel="0" collapsed="false">
      <c r="A18" s="6" t="s">
        <v>60</v>
      </c>
      <c r="B18" s="6" t="s">
        <v>61</v>
      </c>
      <c r="C18" s="6" t="s">
        <v>25</v>
      </c>
      <c r="D18" s="7" t="n">
        <v>0.98</v>
      </c>
      <c r="E18" s="6" t="s">
        <v>26</v>
      </c>
      <c r="F18" s="6" t="s">
        <v>27</v>
      </c>
      <c r="G18" s="8"/>
    </row>
    <row r="19" customFormat="false" ht="15" hidden="false" customHeight="false" outlineLevel="0" collapsed="false">
      <c r="A19" s="9" t="s">
        <v>62</v>
      </c>
      <c r="B19" s="9" t="s">
        <v>63</v>
      </c>
      <c r="C19" s="9" t="s">
        <v>47</v>
      </c>
      <c r="D19" s="10" t="n">
        <v>32.75</v>
      </c>
      <c r="E19" s="9" t="s">
        <v>26</v>
      </c>
      <c r="F19" s="9" t="s">
        <v>27</v>
      </c>
      <c r="G19" s="8"/>
    </row>
    <row r="20" customFormat="false" ht="15" hidden="false" customHeight="false" outlineLevel="0" collapsed="false">
      <c r="A20" s="6" t="s">
        <v>64</v>
      </c>
      <c r="B20" s="6" t="s">
        <v>65</v>
      </c>
      <c r="C20" s="6" t="s">
        <v>38</v>
      </c>
      <c r="D20" s="7" t="n">
        <v>98.5</v>
      </c>
      <c r="E20" s="6" t="s">
        <v>26</v>
      </c>
      <c r="F20" s="6" t="s">
        <v>27</v>
      </c>
      <c r="G20" s="8"/>
    </row>
    <row r="21" customFormat="false" ht="15" hidden="false" customHeight="false" outlineLevel="0" collapsed="false">
      <c r="A21" s="9" t="s">
        <v>66</v>
      </c>
      <c r="B21" s="9" t="s">
        <v>67</v>
      </c>
      <c r="C21" s="9" t="s">
        <v>38</v>
      </c>
      <c r="D21" s="10" t="n">
        <v>152</v>
      </c>
      <c r="E21" s="9" t="s">
        <v>26</v>
      </c>
      <c r="F21" s="9" t="s">
        <v>27</v>
      </c>
      <c r="G21" s="8"/>
    </row>
    <row r="22" customFormat="false" ht="15" hidden="false" customHeight="false" outlineLevel="0" collapsed="false">
      <c r="A22" s="6" t="s">
        <v>68</v>
      </c>
      <c r="B22" s="6" t="s">
        <v>69</v>
      </c>
      <c r="C22" s="6" t="s">
        <v>38</v>
      </c>
      <c r="D22" s="7" t="n">
        <v>98.5</v>
      </c>
      <c r="E22" s="6" t="s">
        <v>26</v>
      </c>
      <c r="F22" s="6" t="s">
        <v>27</v>
      </c>
      <c r="G22" s="8"/>
    </row>
    <row r="23" customFormat="false" ht="15" hidden="false" customHeight="false" outlineLevel="0" collapsed="false">
      <c r="A23" s="9" t="s">
        <v>70</v>
      </c>
      <c r="B23" s="9" t="s">
        <v>71</v>
      </c>
      <c r="C23" s="9" t="s">
        <v>25</v>
      </c>
      <c r="D23" s="10" t="n">
        <v>1.88</v>
      </c>
      <c r="E23" s="9" t="s">
        <v>26</v>
      </c>
      <c r="F23" s="9" t="s">
        <v>27</v>
      </c>
      <c r="G23" s="8"/>
    </row>
    <row r="24" customFormat="false" ht="15" hidden="false" customHeight="false" outlineLevel="0" collapsed="false">
      <c r="A24" s="6" t="s">
        <v>72</v>
      </c>
      <c r="B24" s="6" t="s">
        <v>73</v>
      </c>
      <c r="C24" s="6" t="s">
        <v>25</v>
      </c>
      <c r="D24" s="7" t="n">
        <v>1.52</v>
      </c>
      <c r="E24" s="6" t="s">
        <v>26</v>
      </c>
      <c r="F24" s="6" t="s">
        <v>27</v>
      </c>
      <c r="G24" s="8"/>
    </row>
    <row r="25" customFormat="false" ht="15" hidden="false" customHeight="false" outlineLevel="0" collapsed="false">
      <c r="A25" s="9" t="s">
        <v>74</v>
      </c>
      <c r="B25" s="9" t="s">
        <v>75</v>
      </c>
      <c r="C25" s="9" t="s">
        <v>47</v>
      </c>
      <c r="D25" s="10" t="n">
        <v>168</v>
      </c>
      <c r="E25" s="9" t="s">
        <v>26</v>
      </c>
      <c r="F25" s="9" t="s">
        <v>27</v>
      </c>
      <c r="G25" s="8"/>
    </row>
    <row r="26" customFormat="false" ht="15" hidden="false" customHeight="false" outlineLevel="0" collapsed="false">
      <c r="A26" s="6" t="s">
        <v>76</v>
      </c>
      <c r="B26" s="6" t="s">
        <v>77</v>
      </c>
      <c r="C26" s="6" t="s">
        <v>47</v>
      </c>
      <c r="D26" s="7" t="n">
        <v>112</v>
      </c>
      <c r="E26" s="6" t="s">
        <v>26</v>
      </c>
      <c r="F26" s="6" t="s">
        <v>27</v>
      </c>
      <c r="G26" s="8"/>
    </row>
    <row r="27" customFormat="false" ht="15" hidden="false" customHeight="false" outlineLevel="0" collapsed="false">
      <c r="A27" s="9" t="s">
        <v>78</v>
      </c>
      <c r="B27" s="9" t="s">
        <v>79</v>
      </c>
      <c r="C27" s="9" t="s">
        <v>25</v>
      </c>
      <c r="D27" s="10" t="n">
        <v>4.85</v>
      </c>
      <c r="E27" s="9" t="s">
        <v>26</v>
      </c>
      <c r="F27" s="9" t="s">
        <v>27</v>
      </c>
      <c r="G27" s="8"/>
    </row>
    <row r="28" customFormat="false" ht="15" hidden="false" customHeight="false" outlineLevel="0" collapsed="false">
      <c r="A28" s="6" t="s">
        <v>80</v>
      </c>
      <c r="B28" s="6" t="s">
        <v>81</v>
      </c>
      <c r="C28" s="6" t="s">
        <v>25</v>
      </c>
      <c r="D28" s="7" t="n">
        <v>3.72</v>
      </c>
      <c r="E28" s="6" t="s">
        <v>26</v>
      </c>
      <c r="F28" s="6" t="s">
        <v>27</v>
      </c>
      <c r="G28" s="8"/>
    </row>
    <row r="29" customFormat="false" ht="15" hidden="false" customHeight="false" outlineLevel="0" collapsed="false">
      <c r="A29" s="9" t="s">
        <v>82</v>
      </c>
      <c r="B29" s="9" t="s">
        <v>83</v>
      </c>
      <c r="C29" s="9" t="s">
        <v>47</v>
      </c>
      <c r="D29" s="10" t="n">
        <v>136</v>
      </c>
      <c r="E29" s="9" t="s">
        <v>26</v>
      </c>
      <c r="F29" s="9" t="s">
        <v>27</v>
      </c>
      <c r="G29" s="8"/>
    </row>
    <row r="30" customFormat="false" ht="15" hidden="false" customHeight="false" outlineLevel="0" collapsed="false">
      <c r="A30" s="6" t="s">
        <v>84</v>
      </c>
      <c r="B30" s="6" t="s">
        <v>85</v>
      </c>
      <c r="C30" s="6" t="s">
        <v>47</v>
      </c>
      <c r="D30" s="7" t="n">
        <v>214</v>
      </c>
      <c r="E30" s="6" t="s">
        <v>26</v>
      </c>
      <c r="F30" s="6" t="s">
        <v>27</v>
      </c>
      <c r="G30" s="8"/>
    </row>
    <row r="31" customFormat="false" ht="15" hidden="false" customHeight="false" outlineLevel="0" collapsed="false">
      <c r="A31" s="9" t="s">
        <v>86</v>
      </c>
      <c r="B31" s="9" t="s">
        <v>87</v>
      </c>
      <c r="C31" s="9" t="s">
        <v>25</v>
      </c>
      <c r="D31" s="10" t="n">
        <v>0.88</v>
      </c>
      <c r="E31" s="9" t="s">
        <v>26</v>
      </c>
      <c r="F31" s="9" t="s">
        <v>27</v>
      </c>
      <c r="G31" s="8"/>
    </row>
    <row r="32" customFormat="false" ht="15" hidden="false" customHeight="false" outlineLevel="0" collapsed="false">
      <c r="A32" s="6" t="s">
        <v>88</v>
      </c>
      <c r="B32" s="6" t="s">
        <v>89</v>
      </c>
      <c r="C32" s="6" t="s">
        <v>25</v>
      </c>
      <c r="D32" s="7" t="n">
        <v>1.12</v>
      </c>
      <c r="E32" s="6" t="s">
        <v>26</v>
      </c>
      <c r="F32" s="6" t="s">
        <v>27</v>
      </c>
      <c r="G32" s="8"/>
    </row>
    <row r="33" customFormat="false" ht="15" hidden="false" customHeight="false" outlineLevel="0" collapsed="false">
      <c r="A33" s="9" t="s">
        <v>90</v>
      </c>
      <c r="B33" s="9" t="s">
        <v>91</v>
      </c>
      <c r="C33" s="9" t="s">
        <v>25</v>
      </c>
      <c r="D33" s="10" t="n">
        <v>1.45</v>
      </c>
      <c r="E33" s="9" t="s">
        <v>26</v>
      </c>
      <c r="F33" s="9" t="s">
        <v>27</v>
      </c>
      <c r="G33" s="8"/>
    </row>
    <row r="34" customFormat="false" ht="15" hidden="false" customHeight="false" outlineLevel="0" collapsed="false">
      <c r="A34" s="6" t="s">
        <v>92</v>
      </c>
      <c r="B34" s="6" t="s">
        <v>93</v>
      </c>
      <c r="C34" s="6" t="s">
        <v>25</v>
      </c>
      <c r="D34" s="7" t="n">
        <v>0.62</v>
      </c>
      <c r="E34" s="6" t="s">
        <v>26</v>
      </c>
      <c r="F34" s="6" t="s">
        <v>27</v>
      </c>
      <c r="G34" s="8"/>
    </row>
    <row r="35" customFormat="false" ht="15" hidden="false" customHeight="false" outlineLevel="0" collapsed="false">
      <c r="A35" s="9" t="s">
        <v>94</v>
      </c>
      <c r="B35" s="9" t="s">
        <v>95</v>
      </c>
      <c r="C35" s="9" t="s">
        <v>25</v>
      </c>
      <c r="D35" s="10" t="n">
        <v>8.95</v>
      </c>
      <c r="E35" s="9" t="s">
        <v>26</v>
      </c>
      <c r="F35" s="9" t="s">
        <v>27</v>
      </c>
      <c r="G35" s="8"/>
    </row>
    <row r="36" customFormat="false" ht="15" hidden="false" customHeight="false" outlineLevel="0" collapsed="false">
      <c r="A36" s="6" t="s">
        <v>96</v>
      </c>
      <c r="B36" s="6" t="s">
        <v>97</v>
      </c>
      <c r="C36" s="6" t="s">
        <v>25</v>
      </c>
      <c r="D36" s="7" t="n">
        <v>1.4</v>
      </c>
      <c r="E36" s="6" t="s">
        <v>26</v>
      </c>
      <c r="F36" s="6" t="s">
        <v>27</v>
      </c>
      <c r="G36" s="8"/>
    </row>
    <row r="37" customFormat="false" ht="15" hidden="false" customHeight="false" outlineLevel="0" collapsed="false">
      <c r="A37" s="9" t="s">
        <v>98</v>
      </c>
      <c r="B37" s="9" t="s">
        <v>99</v>
      </c>
      <c r="C37" s="9" t="s">
        <v>47</v>
      </c>
      <c r="D37" s="10" t="n">
        <v>78</v>
      </c>
      <c r="E37" s="9" t="s">
        <v>26</v>
      </c>
      <c r="F37" s="9" t="s">
        <v>27</v>
      </c>
      <c r="G37" s="8"/>
    </row>
    <row r="38" customFormat="false" ht="15" hidden="false" customHeight="false" outlineLevel="0" collapsed="false">
      <c r="A38" s="6" t="s">
        <v>100</v>
      </c>
      <c r="B38" s="6" t="s">
        <v>101</v>
      </c>
      <c r="C38" s="6" t="s">
        <v>25</v>
      </c>
      <c r="D38" s="7" t="n">
        <v>1.62</v>
      </c>
      <c r="E38" s="6" t="s">
        <v>26</v>
      </c>
      <c r="F38" s="6" t="s">
        <v>27</v>
      </c>
      <c r="G38" s="8"/>
    </row>
    <row r="39" customFormat="false" ht="15" hidden="false" customHeight="false" outlineLevel="0" collapsed="false">
      <c r="A39" s="9" t="s">
        <v>102</v>
      </c>
      <c r="B39" s="9" t="s">
        <v>103</v>
      </c>
      <c r="C39" s="9" t="s">
        <v>25</v>
      </c>
      <c r="D39" s="10" t="n">
        <v>3.1</v>
      </c>
      <c r="E39" s="9" t="s">
        <v>26</v>
      </c>
      <c r="F39" s="9" t="s">
        <v>27</v>
      </c>
      <c r="G39" s="8"/>
    </row>
    <row r="40" customFormat="false" ht="15" hidden="false" customHeight="false" outlineLevel="0" collapsed="false">
      <c r="A40" s="6" t="s">
        <v>104</v>
      </c>
      <c r="B40" s="6" t="s">
        <v>105</v>
      </c>
      <c r="C40" s="6" t="s">
        <v>38</v>
      </c>
      <c r="D40" s="7" t="n">
        <v>98.5</v>
      </c>
      <c r="E40" s="6" t="s">
        <v>26</v>
      </c>
      <c r="F40" s="6" t="s">
        <v>27</v>
      </c>
      <c r="G40" s="8"/>
    </row>
    <row r="41" customFormat="false" ht="15" hidden="false" customHeight="false" outlineLevel="0" collapsed="false">
      <c r="A41" s="9" t="s">
        <v>106</v>
      </c>
      <c r="B41" s="9" t="s">
        <v>107</v>
      </c>
      <c r="C41" s="9" t="s">
        <v>25</v>
      </c>
      <c r="D41" s="10" t="n">
        <v>3.24</v>
      </c>
      <c r="E41" s="9" t="s">
        <v>26</v>
      </c>
      <c r="F41" s="9" t="s">
        <v>27</v>
      </c>
      <c r="G41" s="8"/>
    </row>
  </sheetData>
  <autoFilter ref="A1:G4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1"/>
    <col collapsed="false" customWidth="true" hidden="false" outlineLevel="0" max="3" min="3" style="0" width="8"/>
    <col collapsed="false" customWidth="true" hidden="false" outlineLevel="0" max="4" min="4" style="0" width="12"/>
    <col collapsed="false" customWidth="true" hidden="false" outlineLevel="0" max="5" min="5" style="0" width="8"/>
    <col collapsed="false" customWidth="true" hidden="false" outlineLevel="0" max="6" min="6" style="0" width="10"/>
    <col collapsed="false" customWidth="true" hidden="false" outlineLevel="0" max="7" min="7" style="0" width="9"/>
    <col collapsed="false" customWidth="true" hidden="false" outlineLevel="0" max="8" min="8" style="0" width="40"/>
    <col collapsed="false" customWidth="true" hidden="false" outlineLevel="0" max="9" min="9" style="0" width="7"/>
    <col collapsed="false" customWidth="true" hidden="false" outlineLevel="0" max="10" min="10" style="0" width="6"/>
    <col collapsed="false" customWidth="true" hidden="false" outlineLevel="0" max="11" min="11" style="0" width="10"/>
    <col collapsed="false" customWidth="true" hidden="false" outlineLevel="0" max="12" min="12" style="0" width="12"/>
    <col collapsed="false" customWidth="true" hidden="false" outlineLevel="0" max="13" min="13" style="0" width="32"/>
    <col collapsed="false" customWidth="true" hidden="false" outlineLevel="0" max="14" min="14" style="0" width="13"/>
    <col collapsed="false" customWidth="true" hidden="false" outlineLevel="0" max="15" min="15" style="0" width="16"/>
  </cols>
  <sheetData>
    <row r="1" customFormat="false" ht="23.85" hidden="false" customHeight="false" outlineLevel="0" collapsed="false">
      <c r="A1" s="5" t="s">
        <v>108</v>
      </c>
      <c r="B1" s="5" t="s">
        <v>109</v>
      </c>
      <c r="C1" s="5" t="s">
        <v>110</v>
      </c>
      <c r="D1" s="5" t="s">
        <v>111</v>
      </c>
      <c r="E1" s="5" t="s">
        <v>112</v>
      </c>
      <c r="F1" s="5" t="s">
        <v>113</v>
      </c>
      <c r="G1" s="5" t="s">
        <v>16</v>
      </c>
      <c r="H1" s="5" t="s">
        <v>114</v>
      </c>
      <c r="I1" s="5" t="s">
        <v>115</v>
      </c>
      <c r="J1" s="5" t="s">
        <v>18</v>
      </c>
      <c r="K1" s="5" t="s">
        <v>116</v>
      </c>
      <c r="L1" s="5" t="s">
        <v>117</v>
      </c>
      <c r="M1" s="5" t="s">
        <v>118</v>
      </c>
      <c r="N1" s="5" t="s">
        <v>119</v>
      </c>
      <c r="O1" s="5" t="s">
        <v>22</v>
      </c>
    </row>
    <row r="2" customFormat="false" ht="15" hidden="false" customHeight="false" outlineLevel="0" collapsed="false">
      <c r="A2" s="6" t="s">
        <v>120</v>
      </c>
      <c r="B2" s="11" t="n">
        <v>46266</v>
      </c>
      <c r="C2" s="6" t="s">
        <v>121</v>
      </c>
      <c r="D2" s="6" t="s">
        <v>122</v>
      </c>
      <c r="E2" s="6" t="n">
        <v>1051</v>
      </c>
      <c r="F2" s="6" t="s">
        <v>26</v>
      </c>
      <c r="G2" s="6" t="s">
        <v>102</v>
      </c>
      <c r="H2" s="6" t="s">
        <v>103</v>
      </c>
      <c r="I2" s="12" t="n">
        <v>150</v>
      </c>
      <c r="J2" s="6" t="s">
        <v>25</v>
      </c>
      <c r="K2" s="13" t="n">
        <v>3.1</v>
      </c>
      <c r="L2" s="13" t="n">
        <v>465</v>
      </c>
      <c r="M2" s="6" t="s">
        <v>123</v>
      </c>
      <c r="N2" s="6" t="s">
        <v>124</v>
      </c>
      <c r="O2" s="8"/>
    </row>
    <row r="3" customFormat="false" ht="15" hidden="false" customHeight="false" outlineLevel="0" collapsed="false">
      <c r="A3" s="9" t="s">
        <v>125</v>
      </c>
      <c r="B3" s="14" t="n">
        <v>46267</v>
      </c>
      <c r="C3" s="9" t="s">
        <v>121</v>
      </c>
      <c r="D3" s="9" t="s">
        <v>122</v>
      </c>
      <c r="E3" s="9" t="n">
        <v>1051</v>
      </c>
      <c r="F3" s="9" t="s">
        <v>26</v>
      </c>
      <c r="G3" s="9" t="s">
        <v>104</v>
      </c>
      <c r="H3" s="9" t="s">
        <v>105</v>
      </c>
      <c r="I3" s="15" t="n">
        <v>5</v>
      </c>
      <c r="J3" s="9" t="s">
        <v>38</v>
      </c>
      <c r="K3" s="16" t="n">
        <v>98.5</v>
      </c>
      <c r="L3" s="16" t="n">
        <v>492.5</v>
      </c>
      <c r="M3" s="9" t="s">
        <v>126</v>
      </c>
      <c r="N3" s="9" t="s">
        <v>127</v>
      </c>
      <c r="O3" s="8"/>
    </row>
    <row r="4" customFormat="false" ht="15" hidden="false" customHeight="false" outlineLevel="0" collapsed="false">
      <c r="A4" s="6" t="s">
        <v>128</v>
      </c>
      <c r="B4" s="11" t="n">
        <v>46267</v>
      </c>
      <c r="C4" s="6" t="s">
        <v>121</v>
      </c>
      <c r="D4" s="6" t="s">
        <v>122</v>
      </c>
      <c r="E4" s="6" t="n">
        <v>1055</v>
      </c>
      <c r="F4" s="6" t="s">
        <v>26</v>
      </c>
      <c r="G4" s="6" t="s">
        <v>104</v>
      </c>
      <c r="H4" s="6" t="s">
        <v>105</v>
      </c>
      <c r="I4" s="12" t="n">
        <v>2</v>
      </c>
      <c r="J4" s="6" t="s">
        <v>38</v>
      </c>
      <c r="K4" s="13" t="n">
        <v>98.5</v>
      </c>
      <c r="L4" s="13" t="n">
        <v>197</v>
      </c>
      <c r="M4" s="6" t="s">
        <v>129</v>
      </c>
      <c r="N4" s="6" t="s">
        <v>130</v>
      </c>
      <c r="O4" s="8"/>
    </row>
    <row r="5" customFormat="false" ht="15" hidden="false" customHeight="false" outlineLevel="0" collapsed="false">
      <c r="A5" s="9" t="s">
        <v>131</v>
      </c>
      <c r="B5" s="14" t="n">
        <v>46269</v>
      </c>
      <c r="C5" s="9" t="s">
        <v>121</v>
      </c>
      <c r="D5" s="9" t="s">
        <v>122</v>
      </c>
      <c r="E5" s="9" t="n">
        <v>1055</v>
      </c>
      <c r="F5" s="9" t="s">
        <v>26</v>
      </c>
      <c r="G5" s="9" t="s">
        <v>68</v>
      </c>
      <c r="H5" s="9" t="s">
        <v>69</v>
      </c>
      <c r="I5" s="15" t="n">
        <v>6</v>
      </c>
      <c r="J5" s="9" t="s">
        <v>38</v>
      </c>
      <c r="K5" s="16" t="n">
        <v>98.5</v>
      </c>
      <c r="L5" s="16" t="n">
        <v>591</v>
      </c>
      <c r="M5" s="9" t="s">
        <v>126</v>
      </c>
      <c r="N5" s="9" t="s">
        <v>132</v>
      </c>
      <c r="O5" s="8"/>
    </row>
    <row r="6" customFormat="false" ht="15" hidden="false" customHeight="false" outlineLevel="0" collapsed="false">
      <c r="A6" s="6" t="s">
        <v>133</v>
      </c>
      <c r="B6" s="11" t="n">
        <v>46274</v>
      </c>
      <c r="C6" s="6" t="s">
        <v>121</v>
      </c>
      <c r="D6" s="6" t="s">
        <v>122</v>
      </c>
      <c r="E6" s="6" t="n">
        <v>1060</v>
      </c>
      <c r="F6" s="6" t="s">
        <v>26</v>
      </c>
      <c r="G6" s="6" t="s">
        <v>45</v>
      </c>
      <c r="H6" s="6" t="s">
        <v>46</v>
      </c>
      <c r="I6" s="12" t="n">
        <v>5</v>
      </c>
      <c r="J6" s="6" t="s">
        <v>47</v>
      </c>
      <c r="K6" s="13" t="n">
        <v>138</v>
      </c>
      <c r="L6" s="13" t="n">
        <v>690</v>
      </c>
      <c r="M6" s="6" t="s">
        <v>123</v>
      </c>
      <c r="N6" s="6" t="s">
        <v>134</v>
      </c>
      <c r="O6" s="8"/>
    </row>
    <row r="7" customFormat="false" ht="15" hidden="false" customHeight="false" outlineLevel="0" collapsed="false">
      <c r="A7" s="9" t="s">
        <v>135</v>
      </c>
      <c r="B7" s="14" t="n">
        <v>46277</v>
      </c>
      <c r="C7" s="9" t="s">
        <v>121</v>
      </c>
      <c r="D7" s="9" t="s">
        <v>122</v>
      </c>
      <c r="E7" s="9" t="n">
        <v>1047</v>
      </c>
      <c r="F7" s="9" t="s">
        <v>26</v>
      </c>
      <c r="G7" s="9" t="s">
        <v>102</v>
      </c>
      <c r="H7" s="9" t="s">
        <v>103</v>
      </c>
      <c r="I7" s="15" t="n">
        <v>1300</v>
      </c>
      <c r="J7" s="9" t="s">
        <v>25</v>
      </c>
      <c r="K7" s="16" t="n">
        <v>3.1</v>
      </c>
      <c r="L7" s="16" t="n">
        <v>4030</v>
      </c>
      <c r="M7" s="9" t="s">
        <v>126</v>
      </c>
      <c r="N7" s="9" t="s">
        <v>136</v>
      </c>
      <c r="O7" s="8"/>
    </row>
    <row r="8" customFormat="false" ht="15" hidden="false" customHeight="false" outlineLevel="0" collapsed="false">
      <c r="A8" s="6" t="s">
        <v>137</v>
      </c>
      <c r="B8" s="11" t="n">
        <v>46279</v>
      </c>
      <c r="C8" s="6" t="s">
        <v>121</v>
      </c>
      <c r="D8" s="6" t="s">
        <v>122</v>
      </c>
      <c r="E8" s="6" t="n">
        <v>1060</v>
      </c>
      <c r="F8" s="6" t="s">
        <v>26</v>
      </c>
      <c r="G8" s="6" t="s">
        <v>68</v>
      </c>
      <c r="H8" s="6" t="s">
        <v>69</v>
      </c>
      <c r="I8" s="12" t="n">
        <v>6</v>
      </c>
      <c r="J8" s="6" t="s">
        <v>38</v>
      </c>
      <c r="K8" s="13" t="n">
        <v>98.5</v>
      </c>
      <c r="L8" s="13" t="n">
        <v>591</v>
      </c>
      <c r="M8" s="6" t="s">
        <v>129</v>
      </c>
      <c r="N8" s="6" t="s">
        <v>138</v>
      </c>
      <c r="O8" s="8"/>
    </row>
    <row r="9" customFormat="false" ht="15" hidden="false" customHeight="false" outlineLevel="0" collapsed="false">
      <c r="A9" s="9" t="s">
        <v>139</v>
      </c>
      <c r="B9" s="14" t="n">
        <v>46281</v>
      </c>
      <c r="C9" s="9" t="s">
        <v>121</v>
      </c>
      <c r="D9" s="9" t="s">
        <v>122</v>
      </c>
      <c r="E9" s="9" t="n">
        <v>1047</v>
      </c>
      <c r="F9" s="9" t="s">
        <v>26</v>
      </c>
      <c r="G9" s="9" t="s">
        <v>48</v>
      </c>
      <c r="H9" s="9" t="s">
        <v>49</v>
      </c>
      <c r="I9" s="15" t="n">
        <v>600</v>
      </c>
      <c r="J9" s="9" t="s">
        <v>25</v>
      </c>
      <c r="K9" s="16" t="n">
        <v>0.98</v>
      </c>
      <c r="L9" s="16" t="n">
        <v>588</v>
      </c>
      <c r="M9" s="9" t="s">
        <v>126</v>
      </c>
      <c r="N9" s="9" t="s">
        <v>140</v>
      </c>
      <c r="O9" s="8"/>
    </row>
    <row r="10" customFormat="false" ht="15" hidden="false" customHeight="false" outlineLevel="0" collapsed="false">
      <c r="A10" s="6" t="s">
        <v>141</v>
      </c>
      <c r="B10" s="11" t="n">
        <v>46281</v>
      </c>
      <c r="C10" s="6" t="s">
        <v>121</v>
      </c>
      <c r="D10" s="6" t="s">
        <v>122</v>
      </c>
      <c r="E10" s="6" t="n">
        <v>1055</v>
      </c>
      <c r="F10" s="6" t="s">
        <v>26</v>
      </c>
      <c r="G10" s="6" t="s">
        <v>74</v>
      </c>
      <c r="H10" s="6" t="s">
        <v>75</v>
      </c>
      <c r="I10" s="12" t="n">
        <v>5</v>
      </c>
      <c r="J10" s="6" t="s">
        <v>47</v>
      </c>
      <c r="K10" s="13" t="n">
        <v>168</v>
      </c>
      <c r="L10" s="13" t="n">
        <v>840</v>
      </c>
      <c r="M10" s="6" t="s">
        <v>126</v>
      </c>
      <c r="N10" s="6" t="s">
        <v>142</v>
      </c>
      <c r="O10" s="8"/>
    </row>
    <row r="11" customFormat="false" ht="15" hidden="false" customHeight="false" outlineLevel="0" collapsed="false">
      <c r="A11" s="9" t="s">
        <v>143</v>
      </c>
      <c r="B11" s="14" t="n">
        <v>46282</v>
      </c>
      <c r="C11" s="9" t="s">
        <v>121</v>
      </c>
      <c r="D11" s="9" t="s">
        <v>122</v>
      </c>
      <c r="E11" s="9" t="n">
        <v>1051</v>
      </c>
      <c r="F11" s="9" t="s">
        <v>26</v>
      </c>
      <c r="G11" s="9" t="s">
        <v>92</v>
      </c>
      <c r="H11" s="9" t="s">
        <v>93</v>
      </c>
      <c r="I11" s="15" t="n">
        <v>1350</v>
      </c>
      <c r="J11" s="9" t="s">
        <v>25</v>
      </c>
      <c r="K11" s="16" t="n">
        <v>0.62</v>
      </c>
      <c r="L11" s="16" t="n">
        <v>837</v>
      </c>
      <c r="M11" s="9" t="s">
        <v>129</v>
      </c>
      <c r="N11" s="9" t="s">
        <v>144</v>
      </c>
      <c r="O11" s="8"/>
    </row>
    <row r="12" customFormat="false" ht="15" hidden="false" customHeight="false" outlineLevel="0" collapsed="false">
      <c r="A12" s="6" t="s">
        <v>145</v>
      </c>
      <c r="B12" s="11" t="n">
        <v>46282</v>
      </c>
      <c r="C12" s="6" t="s">
        <v>121</v>
      </c>
      <c r="D12" s="6" t="s">
        <v>122</v>
      </c>
      <c r="E12" s="6" t="n">
        <v>1063</v>
      </c>
      <c r="F12" s="6" t="s">
        <v>26</v>
      </c>
      <c r="G12" s="6" t="s">
        <v>60</v>
      </c>
      <c r="H12" s="6" t="s">
        <v>61</v>
      </c>
      <c r="I12" s="12" t="n">
        <v>100</v>
      </c>
      <c r="J12" s="6" t="s">
        <v>25</v>
      </c>
      <c r="K12" s="13" t="n">
        <v>0.98</v>
      </c>
      <c r="L12" s="13" t="n">
        <v>98</v>
      </c>
      <c r="M12" s="6" t="s">
        <v>123</v>
      </c>
      <c r="N12" s="6" t="s">
        <v>146</v>
      </c>
      <c r="O12" s="8"/>
    </row>
    <row r="13" customFormat="false" ht="15" hidden="false" customHeight="false" outlineLevel="0" collapsed="false">
      <c r="A13" s="9" t="s">
        <v>147</v>
      </c>
      <c r="B13" s="14" t="n">
        <v>46283</v>
      </c>
      <c r="C13" s="9" t="s">
        <v>121</v>
      </c>
      <c r="D13" s="9" t="s">
        <v>122</v>
      </c>
      <c r="E13" s="9" t="n">
        <v>1060</v>
      </c>
      <c r="F13" s="9" t="s">
        <v>26</v>
      </c>
      <c r="G13" s="9" t="s">
        <v>64</v>
      </c>
      <c r="H13" s="9" t="s">
        <v>65</v>
      </c>
      <c r="I13" s="15" t="n">
        <v>1</v>
      </c>
      <c r="J13" s="9" t="s">
        <v>38</v>
      </c>
      <c r="K13" s="16" t="n">
        <v>98.5</v>
      </c>
      <c r="L13" s="16" t="n">
        <v>98.5</v>
      </c>
      <c r="M13" s="9" t="s">
        <v>123</v>
      </c>
      <c r="N13" s="9" t="s">
        <v>148</v>
      </c>
      <c r="O13" s="8"/>
    </row>
    <row r="14" customFormat="false" ht="15" hidden="false" customHeight="false" outlineLevel="0" collapsed="false">
      <c r="A14" s="6" t="s">
        <v>149</v>
      </c>
      <c r="B14" s="11" t="n">
        <v>46286</v>
      </c>
      <c r="C14" s="6" t="s">
        <v>121</v>
      </c>
      <c r="D14" s="6" t="s">
        <v>122</v>
      </c>
      <c r="E14" s="6" t="n">
        <v>1042</v>
      </c>
      <c r="F14" s="6" t="s">
        <v>26</v>
      </c>
      <c r="G14" s="6" t="s">
        <v>80</v>
      </c>
      <c r="H14" s="6" t="s">
        <v>81</v>
      </c>
      <c r="I14" s="12" t="n">
        <v>1450</v>
      </c>
      <c r="J14" s="6" t="s">
        <v>25</v>
      </c>
      <c r="K14" s="13" t="n">
        <v>3.72</v>
      </c>
      <c r="L14" s="13" t="n">
        <v>5394</v>
      </c>
      <c r="M14" s="6" t="s">
        <v>123</v>
      </c>
      <c r="N14" s="6" t="s">
        <v>150</v>
      </c>
      <c r="O14" s="8"/>
    </row>
    <row r="15" customFormat="false" ht="15" hidden="false" customHeight="false" outlineLevel="0" collapsed="false">
      <c r="A15" s="9" t="s">
        <v>151</v>
      </c>
      <c r="B15" s="14" t="n">
        <v>46287</v>
      </c>
      <c r="C15" s="9" t="s">
        <v>121</v>
      </c>
      <c r="D15" s="9" t="s">
        <v>122</v>
      </c>
      <c r="E15" s="9" t="n">
        <v>1055</v>
      </c>
      <c r="F15" s="9" t="s">
        <v>26</v>
      </c>
      <c r="G15" s="9" t="s">
        <v>45</v>
      </c>
      <c r="H15" s="9" t="s">
        <v>46</v>
      </c>
      <c r="I15" s="15" t="n">
        <v>4</v>
      </c>
      <c r="J15" s="9" t="s">
        <v>47</v>
      </c>
      <c r="K15" s="16" t="n">
        <v>138</v>
      </c>
      <c r="L15" s="16" t="n">
        <v>552</v>
      </c>
      <c r="M15" s="9" t="s">
        <v>129</v>
      </c>
      <c r="N15" s="9" t="s">
        <v>152</v>
      </c>
      <c r="O15" s="8"/>
    </row>
    <row r="16" customFormat="false" ht="15" hidden="false" customHeight="false" outlineLevel="0" collapsed="false">
      <c r="A16" s="6" t="s">
        <v>153</v>
      </c>
      <c r="B16" s="11" t="n">
        <v>46288</v>
      </c>
      <c r="C16" s="6" t="s">
        <v>121</v>
      </c>
      <c r="D16" s="6" t="s">
        <v>122</v>
      </c>
      <c r="E16" s="6" t="n">
        <v>1060</v>
      </c>
      <c r="F16" s="6" t="s">
        <v>26</v>
      </c>
      <c r="G16" s="6" t="s">
        <v>92</v>
      </c>
      <c r="H16" s="6" t="s">
        <v>93</v>
      </c>
      <c r="I16" s="12" t="n">
        <v>1400</v>
      </c>
      <c r="J16" s="6" t="s">
        <v>25</v>
      </c>
      <c r="K16" s="13" t="n">
        <v>0.62</v>
      </c>
      <c r="L16" s="13" t="n">
        <v>868</v>
      </c>
      <c r="M16" s="6" t="s">
        <v>123</v>
      </c>
      <c r="N16" s="6" t="s">
        <v>154</v>
      </c>
      <c r="O16" s="8"/>
    </row>
    <row r="17" customFormat="false" ht="15" hidden="false" customHeight="false" outlineLevel="0" collapsed="false">
      <c r="A17" s="9" t="s">
        <v>155</v>
      </c>
      <c r="B17" s="14" t="n">
        <v>46289</v>
      </c>
      <c r="C17" s="9" t="s">
        <v>121</v>
      </c>
      <c r="D17" s="9" t="s">
        <v>122</v>
      </c>
      <c r="E17" s="9" t="n">
        <v>1055</v>
      </c>
      <c r="F17" s="9" t="s">
        <v>26</v>
      </c>
      <c r="G17" s="9" t="s">
        <v>98</v>
      </c>
      <c r="H17" s="9" t="s">
        <v>99</v>
      </c>
      <c r="I17" s="15" t="n">
        <v>1</v>
      </c>
      <c r="J17" s="9" t="s">
        <v>47</v>
      </c>
      <c r="K17" s="16" t="n">
        <v>78</v>
      </c>
      <c r="L17" s="16" t="n">
        <v>78</v>
      </c>
      <c r="M17" s="9" t="s">
        <v>129</v>
      </c>
      <c r="N17" s="9" t="s">
        <v>156</v>
      </c>
      <c r="O17" s="8"/>
    </row>
    <row r="18" customFormat="false" ht="15" hidden="false" customHeight="false" outlineLevel="0" collapsed="false">
      <c r="A18" s="6" t="s">
        <v>157</v>
      </c>
      <c r="B18" s="11" t="n">
        <v>46297</v>
      </c>
      <c r="C18" s="6" t="s">
        <v>158</v>
      </c>
      <c r="D18" s="6" t="s">
        <v>159</v>
      </c>
      <c r="E18" s="6" t="n">
        <v>1042</v>
      </c>
      <c r="F18" s="6" t="s">
        <v>26</v>
      </c>
      <c r="G18" s="6" t="s">
        <v>82</v>
      </c>
      <c r="H18" s="6" t="s">
        <v>83</v>
      </c>
      <c r="I18" s="12" t="n">
        <v>4</v>
      </c>
      <c r="J18" s="6" t="s">
        <v>47</v>
      </c>
      <c r="K18" s="13" t="n">
        <v>136</v>
      </c>
      <c r="L18" s="13" t="n">
        <v>544</v>
      </c>
      <c r="M18" s="6" t="s">
        <v>126</v>
      </c>
      <c r="N18" s="6" t="s">
        <v>160</v>
      </c>
      <c r="O18" s="8"/>
    </row>
    <row r="19" customFormat="false" ht="15" hidden="false" customHeight="false" outlineLevel="0" collapsed="false">
      <c r="A19" s="9" t="s">
        <v>161</v>
      </c>
      <c r="B19" s="14" t="n">
        <v>46297</v>
      </c>
      <c r="C19" s="9" t="s">
        <v>158</v>
      </c>
      <c r="D19" s="9" t="s">
        <v>159</v>
      </c>
      <c r="E19" s="9" t="n">
        <v>1047</v>
      </c>
      <c r="F19" s="9" t="s">
        <v>26</v>
      </c>
      <c r="G19" s="9" t="s">
        <v>92</v>
      </c>
      <c r="H19" s="9" t="s">
        <v>93</v>
      </c>
      <c r="I19" s="15" t="n">
        <v>1250</v>
      </c>
      <c r="J19" s="9" t="s">
        <v>25</v>
      </c>
      <c r="K19" s="16" t="n">
        <v>0.62</v>
      </c>
      <c r="L19" s="16" t="n">
        <v>775</v>
      </c>
      <c r="M19" s="9" t="s">
        <v>123</v>
      </c>
      <c r="N19" s="9" t="s">
        <v>162</v>
      </c>
      <c r="O19" s="8"/>
    </row>
    <row r="20" customFormat="false" ht="15" hidden="false" customHeight="false" outlineLevel="0" collapsed="false">
      <c r="A20" s="6" t="s">
        <v>163</v>
      </c>
      <c r="B20" s="11" t="n">
        <v>46297</v>
      </c>
      <c r="C20" s="6" t="s">
        <v>158</v>
      </c>
      <c r="D20" s="6" t="s">
        <v>159</v>
      </c>
      <c r="E20" s="6" t="n">
        <v>1051</v>
      </c>
      <c r="F20" s="6" t="s">
        <v>26</v>
      </c>
      <c r="G20" s="6" t="s">
        <v>52</v>
      </c>
      <c r="H20" s="6" t="s">
        <v>53</v>
      </c>
      <c r="I20" s="12" t="n">
        <v>350</v>
      </c>
      <c r="J20" s="6" t="s">
        <v>25</v>
      </c>
      <c r="K20" s="13" t="n">
        <v>0.52</v>
      </c>
      <c r="L20" s="13" t="n">
        <v>182</v>
      </c>
      <c r="M20" s="6" t="s">
        <v>126</v>
      </c>
      <c r="N20" s="6" t="s">
        <v>164</v>
      </c>
      <c r="O20" s="8"/>
    </row>
    <row r="21" customFormat="false" ht="15" hidden="false" customHeight="false" outlineLevel="0" collapsed="false">
      <c r="A21" s="9" t="s">
        <v>165</v>
      </c>
      <c r="B21" s="14" t="n">
        <v>46297</v>
      </c>
      <c r="C21" s="9" t="s">
        <v>158</v>
      </c>
      <c r="D21" s="9" t="s">
        <v>159</v>
      </c>
      <c r="E21" s="9" t="n">
        <v>1060</v>
      </c>
      <c r="F21" s="9" t="s">
        <v>26</v>
      </c>
      <c r="G21" s="9" t="s">
        <v>39</v>
      </c>
      <c r="H21" s="9" t="s">
        <v>40</v>
      </c>
      <c r="I21" s="15" t="n">
        <v>1400</v>
      </c>
      <c r="J21" s="9" t="s">
        <v>25</v>
      </c>
      <c r="K21" s="16" t="n">
        <v>7.3</v>
      </c>
      <c r="L21" s="16" t="n">
        <v>10220</v>
      </c>
      <c r="M21" s="9" t="s">
        <v>126</v>
      </c>
      <c r="N21" s="9" t="s">
        <v>166</v>
      </c>
      <c r="O21" s="8"/>
    </row>
    <row r="22" customFormat="false" ht="15" hidden="false" customHeight="false" outlineLevel="0" collapsed="false">
      <c r="A22" s="6" t="s">
        <v>167</v>
      </c>
      <c r="B22" s="11" t="n">
        <v>46299</v>
      </c>
      <c r="C22" s="6" t="s">
        <v>158</v>
      </c>
      <c r="D22" s="6" t="s">
        <v>159</v>
      </c>
      <c r="E22" s="6" t="n">
        <v>1047</v>
      </c>
      <c r="F22" s="6" t="s">
        <v>26</v>
      </c>
      <c r="G22" s="6" t="s">
        <v>96</v>
      </c>
      <c r="H22" s="6" t="s">
        <v>97</v>
      </c>
      <c r="I22" s="12" t="n">
        <v>850</v>
      </c>
      <c r="J22" s="6" t="s">
        <v>25</v>
      </c>
      <c r="K22" s="13" t="n">
        <v>1.4</v>
      </c>
      <c r="L22" s="13" t="n">
        <v>1190</v>
      </c>
      <c r="M22" s="6" t="s">
        <v>129</v>
      </c>
      <c r="N22" s="6" t="s">
        <v>168</v>
      </c>
      <c r="O22" s="8"/>
    </row>
    <row r="23" customFormat="false" ht="15" hidden="false" customHeight="false" outlineLevel="0" collapsed="false">
      <c r="A23" s="9" t="s">
        <v>169</v>
      </c>
      <c r="B23" s="14" t="n">
        <v>46299</v>
      </c>
      <c r="C23" s="9" t="s">
        <v>158</v>
      </c>
      <c r="D23" s="9" t="s">
        <v>159</v>
      </c>
      <c r="E23" s="9" t="n">
        <v>1051</v>
      </c>
      <c r="F23" s="9" t="s">
        <v>26</v>
      </c>
      <c r="G23" s="9" t="s">
        <v>78</v>
      </c>
      <c r="H23" s="9" t="s">
        <v>79</v>
      </c>
      <c r="I23" s="15" t="n">
        <v>1300</v>
      </c>
      <c r="J23" s="9" t="s">
        <v>25</v>
      </c>
      <c r="K23" s="16" t="n">
        <v>4.85</v>
      </c>
      <c r="L23" s="16" t="n">
        <v>6305</v>
      </c>
      <c r="M23" s="9" t="s">
        <v>126</v>
      </c>
      <c r="N23" s="9" t="s">
        <v>170</v>
      </c>
      <c r="O23" s="8"/>
    </row>
    <row r="24" customFormat="false" ht="15" hidden="false" customHeight="false" outlineLevel="0" collapsed="false">
      <c r="A24" s="6" t="s">
        <v>171</v>
      </c>
      <c r="B24" s="11" t="n">
        <v>46300</v>
      </c>
      <c r="C24" s="6" t="s">
        <v>158</v>
      </c>
      <c r="D24" s="6" t="s">
        <v>159</v>
      </c>
      <c r="E24" s="6" t="n">
        <v>1047</v>
      </c>
      <c r="F24" s="6" t="s">
        <v>26</v>
      </c>
      <c r="G24" s="6" t="s">
        <v>84</v>
      </c>
      <c r="H24" s="6" t="s">
        <v>85</v>
      </c>
      <c r="I24" s="12" t="n">
        <v>7</v>
      </c>
      <c r="J24" s="6" t="s">
        <v>47</v>
      </c>
      <c r="K24" s="13" t="n">
        <v>214</v>
      </c>
      <c r="L24" s="13" t="n">
        <v>1498</v>
      </c>
      <c r="M24" s="6" t="s">
        <v>126</v>
      </c>
      <c r="N24" s="6" t="s">
        <v>172</v>
      </c>
      <c r="O24" s="8"/>
    </row>
    <row r="25" customFormat="false" ht="15" hidden="false" customHeight="false" outlineLevel="0" collapsed="false">
      <c r="A25" s="9" t="s">
        <v>173</v>
      </c>
      <c r="B25" s="14" t="n">
        <v>46300</v>
      </c>
      <c r="C25" s="9" t="s">
        <v>158</v>
      </c>
      <c r="D25" s="9" t="s">
        <v>159</v>
      </c>
      <c r="E25" s="9" t="n">
        <v>1051</v>
      </c>
      <c r="F25" s="9" t="s">
        <v>26</v>
      </c>
      <c r="G25" s="9" t="s">
        <v>174</v>
      </c>
      <c r="H25" s="9" t="s">
        <v>175</v>
      </c>
      <c r="I25" s="15" t="n">
        <v>4</v>
      </c>
      <c r="J25" s="9" t="s">
        <v>38</v>
      </c>
      <c r="K25" s="16" t="n">
        <v>152</v>
      </c>
      <c r="L25" s="16" t="n">
        <v>608</v>
      </c>
      <c r="M25" s="9" t="s">
        <v>129</v>
      </c>
      <c r="N25" s="9" t="s">
        <v>176</v>
      </c>
      <c r="O25" s="8"/>
    </row>
    <row r="26" customFormat="false" ht="15" hidden="false" customHeight="false" outlineLevel="0" collapsed="false">
      <c r="A26" s="6" t="s">
        <v>177</v>
      </c>
      <c r="B26" s="11" t="n">
        <v>46301</v>
      </c>
      <c r="C26" s="6" t="s">
        <v>158</v>
      </c>
      <c r="D26" s="6" t="s">
        <v>159</v>
      </c>
      <c r="E26" s="6" t="n">
        <v>1047</v>
      </c>
      <c r="F26" s="6" t="s">
        <v>26</v>
      </c>
      <c r="G26" s="6" t="s">
        <v>41</v>
      </c>
      <c r="H26" s="6" t="s">
        <v>42</v>
      </c>
      <c r="I26" s="12" t="n">
        <v>1550</v>
      </c>
      <c r="J26" s="6" t="s">
        <v>25</v>
      </c>
      <c r="K26" s="13" t="n">
        <v>1.62</v>
      </c>
      <c r="L26" s="13" t="n">
        <v>2511</v>
      </c>
      <c r="M26" s="6" t="s">
        <v>126</v>
      </c>
      <c r="N26" s="6" t="s">
        <v>178</v>
      </c>
      <c r="O26" s="8"/>
    </row>
    <row r="27" customFormat="false" ht="15" hidden="false" customHeight="false" outlineLevel="0" collapsed="false">
      <c r="A27" s="9" t="s">
        <v>179</v>
      </c>
      <c r="B27" s="14" t="n">
        <v>46301</v>
      </c>
      <c r="C27" s="9" t="s">
        <v>158</v>
      </c>
      <c r="D27" s="9" t="s">
        <v>159</v>
      </c>
      <c r="E27" s="9" t="n">
        <v>1060</v>
      </c>
      <c r="F27" s="9" t="s">
        <v>26</v>
      </c>
      <c r="G27" s="9" t="s">
        <v>94</v>
      </c>
      <c r="H27" s="9" t="s">
        <v>95</v>
      </c>
      <c r="I27" s="15" t="n">
        <v>900</v>
      </c>
      <c r="J27" s="9" t="s">
        <v>25</v>
      </c>
      <c r="K27" s="16" t="n">
        <v>8.95</v>
      </c>
      <c r="L27" s="16" t="n">
        <v>8055</v>
      </c>
      <c r="M27" s="9" t="s">
        <v>123</v>
      </c>
      <c r="N27" s="9" t="s">
        <v>132</v>
      </c>
      <c r="O27" s="8"/>
    </row>
    <row r="28" customFormat="false" ht="15" hidden="false" customHeight="false" outlineLevel="0" collapsed="false">
      <c r="A28" s="6" t="s">
        <v>180</v>
      </c>
      <c r="B28" s="11" t="n">
        <v>46301</v>
      </c>
      <c r="C28" s="6" t="s">
        <v>158</v>
      </c>
      <c r="D28" s="6" t="s">
        <v>159</v>
      </c>
      <c r="E28" s="6" t="n">
        <v>1063</v>
      </c>
      <c r="F28" s="6" t="s">
        <v>26</v>
      </c>
      <c r="G28" s="6" t="s">
        <v>90</v>
      </c>
      <c r="H28" s="6" t="s">
        <v>91</v>
      </c>
      <c r="I28" s="12" t="n">
        <v>1200</v>
      </c>
      <c r="J28" s="6" t="s">
        <v>25</v>
      </c>
      <c r="K28" s="13" t="n">
        <v>1.45</v>
      </c>
      <c r="L28" s="13" t="n">
        <v>1740</v>
      </c>
      <c r="M28" s="6" t="s">
        <v>129</v>
      </c>
      <c r="N28" s="6" t="s">
        <v>181</v>
      </c>
      <c r="O28" s="8"/>
    </row>
    <row r="29" customFormat="false" ht="15" hidden="false" customHeight="false" outlineLevel="0" collapsed="false">
      <c r="A29" s="9" t="s">
        <v>182</v>
      </c>
      <c r="B29" s="14" t="n">
        <v>46302</v>
      </c>
      <c r="C29" s="9" t="s">
        <v>158</v>
      </c>
      <c r="D29" s="9" t="s">
        <v>159</v>
      </c>
      <c r="E29" s="9" t="n">
        <v>1055</v>
      </c>
      <c r="F29" s="9" t="s">
        <v>26</v>
      </c>
      <c r="G29" s="9" t="s">
        <v>88</v>
      </c>
      <c r="H29" s="9" t="s">
        <v>89</v>
      </c>
      <c r="I29" s="15" t="n">
        <v>1300</v>
      </c>
      <c r="J29" s="9" t="s">
        <v>25</v>
      </c>
      <c r="K29" s="16" t="n">
        <v>1.12</v>
      </c>
      <c r="L29" s="16" t="n">
        <v>1456</v>
      </c>
      <c r="M29" s="9" t="s">
        <v>123</v>
      </c>
      <c r="N29" s="9" t="s">
        <v>183</v>
      </c>
      <c r="O29" s="8"/>
    </row>
    <row r="30" customFormat="false" ht="15" hidden="false" customHeight="false" outlineLevel="0" collapsed="false">
      <c r="A30" s="6" t="s">
        <v>184</v>
      </c>
      <c r="B30" s="11" t="n">
        <v>46302</v>
      </c>
      <c r="C30" s="6" t="s">
        <v>158</v>
      </c>
      <c r="D30" s="6" t="s">
        <v>159</v>
      </c>
      <c r="E30" s="6" t="n">
        <v>1063</v>
      </c>
      <c r="F30" s="6" t="s">
        <v>26</v>
      </c>
      <c r="G30" s="6" t="s">
        <v>78</v>
      </c>
      <c r="H30" s="6" t="s">
        <v>79</v>
      </c>
      <c r="I30" s="12" t="n">
        <v>250</v>
      </c>
      <c r="J30" s="6" t="s">
        <v>25</v>
      </c>
      <c r="K30" s="13" t="n">
        <v>4.85</v>
      </c>
      <c r="L30" s="13" t="n">
        <v>1212.5</v>
      </c>
      <c r="M30" s="6" t="s">
        <v>129</v>
      </c>
      <c r="N30" s="6" t="s">
        <v>185</v>
      </c>
      <c r="O30" s="8"/>
    </row>
    <row r="31" customFormat="false" ht="15" hidden="false" customHeight="false" outlineLevel="0" collapsed="false">
      <c r="A31" s="9" t="s">
        <v>186</v>
      </c>
      <c r="B31" s="14" t="n">
        <v>46303</v>
      </c>
      <c r="C31" s="9" t="s">
        <v>158</v>
      </c>
      <c r="D31" s="9" t="s">
        <v>159</v>
      </c>
      <c r="E31" s="9" t="n">
        <v>1047</v>
      </c>
      <c r="F31" s="9" t="s">
        <v>26</v>
      </c>
      <c r="G31" s="9" t="s">
        <v>64</v>
      </c>
      <c r="H31" s="9" t="s">
        <v>65</v>
      </c>
      <c r="I31" s="15" t="n">
        <v>1</v>
      </c>
      <c r="J31" s="9" t="s">
        <v>38</v>
      </c>
      <c r="K31" s="16" t="n">
        <v>98.5</v>
      </c>
      <c r="L31" s="16" t="n">
        <v>98.5</v>
      </c>
      <c r="M31" s="9" t="s">
        <v>126</v>
      </c>
      <c r="N31" s="9" t="s">
        <v>187</v>
      </c>
      <c r="O31" s="8"/>
    </row>
    <row r="32" customFormat="false" ht="15" hidden="false" customHeight="false" outlineLevel="0" collapsed="false">
      <c r="A32" s="6" t="s">
        <v>188</v>
      </c>
      <c r="B32" s="11" t="n">
        <v>46303</v>
      </c>
      <c r="C32" s="6" t="s">
        <v>158</v>
      </c>
      <c r="D32" s="6" t="s">
        <v>159</v>
      </c>
      <c r="E32" s="6" t="n">
        <v>1051</v>
      </c>
      <c r="F32" s="6" t="s">
        <v>26</v>
      </c>
      <c r="G32" s="6" t="s">
        <v>56</v>
      </c>
      <c r="H32" s="6" t="s">
        <v>57</v>
      </c>
      <c r="I32" s="12" t="n">
        <v>6</v>
      </c>
      <c r="J32" s="6" t="s">
        <v>47</v>
      </c>
      <c r="K32" s="13" t="n">
        <v>14.6</v>
      </c>
      <c r="L32" s="13" t="n">
        <v>87.6</v>
      </c>
      <c r="M32" s="6" t="s">
        <v>129</v>
      </c>
      <c r="N32" s="6" t="s">
        <v>189</v>
      </c>
      <c r="O32" s="8"/>
    </row>
    <row r="33" customFormat="false" ht="15" hidden="false" customHeight="false" outlineLevel="0" collapsed="false">
      <c r="A33" s="9" t="s">
        <v>190</v>
      </c>
      <c r="B33" s="14" t="n">
        <v>46303</v>
      </c>
      <c r="C33" s="9" t="s">
        <v>158</v>
      </c>
      <c r="D33" s="9" t="s">
        <v>159</v>
      </c>
      <c r="E33" s="9" t="n">
        <v>1051</v>
      </c>
      <c r="F33" s="9" t="s">
        <v>26</v>
      </c>
      <c r="G33" s="9" t="s">
        <v>92</v>
      </c>
      <c r="H33" s="9" t="s">
        <v>93</v>
      </c>
      <c r="I33" s="15" t="n">
        <v>1350</v>
      </c>
      <c r="J33" s="9" t="s">
        <v>25</v>
      </c>
      <c r="K33" s="16" t="n">
        <v>0.62</v>
      </c>
      <c r="L33" s="16" t="n">
        <v>837</v>
      </c>
      <c r="M33" s="9" t="s">
        <v>126</v>
      </c>
      <c r="N33" s="9" t="s">
        <v>191</v>
      </c>
      <c r="O33" s="8"/>
    </row>
    <row r="34" customFormat="false" ht="15" hidden="false" customHeight="false" outlineLevel="0" collapsed="false">
      <c r="A34" s="6" t="s">
        <v>192</v>
      </c>
      <c r="B34" s="11" t="n">
        <v>46304</v>
      </c>
      <c r="C34" s="6" t="s">
        <v>158</v>
      </c>
      <c r="D34" s="6" t="s">
        <v>159</v>
      </c>
      <c r="E34" s="6" t="n">
        <v>1063</v>
      </c>
      <c r="F34" s="6" t="s">
        <v>26</v>
      </c>
      <c r="G34" s="6" t="s">
        <v>76</v>
      </c>
      <c r="H34" s="6" t="s">
        <v>77</v>
      </c>
      <c r="I34" s="12" t="n">
        <v>1</v>
      </c>
      <c r="J34" s="6" t="s">
        <v>47</v>
      </c>
      <c r="K34" s="13" t="n">
        <v>112</v>
      </c>
      <c r="L34" s="13" t="n">
        <v>112</v>
      </c>
      <c r="M34" s="6" t="s">
        <v>123</v>
      </c>
      <c r="N34" s="6" t="s">
        <v>193</v>
      </c>
      <c r="O34" s="8"/>
    </row>
    <row r="35" customFormat="false" ht="15" hidden="false" customHeight="false" outlineLevel="0" collapsed="false">
      <c r="A35" s="9" t="s">
        <v>194</v>
      </c>
      <c r="B35" s="14" t="n">
        <v>46306</v>
      </c>
      <c r="C35" s="9" t="s">
        <v>158</v>
      </c>
      <c r="D35" s="9" t="s">
        <v>159</v>
      </c>
      <c r="E35" s="9" t="n">
        <v>1042</v>
      </c>
      <c r="F35" s="9" t="s">
        <v>26</v>
      </c>
      <c r="G35" s="9" t="s">
        <v>58</v>
      </c>
      <c r="H35" s="9" t="s">
        <v>59</v>
      </c>
      <c r="I35" s="15" t="n">
        <v>1650</v>
      </c>
      <c r="J35" s="9" t="s">
        <v>25</v>
      </c>
      <c r="K35" s="16" t="n">
        <v>2.1</v>
      </c>
      <c r="L35" s="16" t="n">
        <v>3465</v>
      </c>
      <c r="M35" s="9" t="s">
        <v>129</v>
      </c>
      <c r="N35" s="9" t="s">
        <v>195</v>
      </c>
      <c r="O35" s="8"/>
    </row>
    <row r="36" customFormat="false" ht="15" hidden="false" customHeight="false" outlineLevel="0" collapsed="false">
      <c r="A36" s="6" t="s">
        <v>196</v>
      </c>
      <c r="B36" s="11" t="n">
        <v>46306</v>
      </c>
      <c r="C36" s="6" t="s">
        <v>158</v>
      </c>
      <c r="D36" s="6" t="s">
        <v>159</v>
      </c>
      <c r="E36" s="6" t="n">
        <v>1051</v>
      </c>
      <c r="F36" s="6" t="s">
        <v>26</v>
      </c>
      <c r="G36" s="6" t="s">
        <v>100</v>
      </c>
      <c r="H36" s="6" t="s">
        <v>101</v>
      </c>
      <c r="I36" s="12" t="n">
        <v>1700</v>
      </c>
      <c r="J36" s="6" t="s">
        <v>25</v>
      </c>
      <c r="K36" s="13" t="n">
        <v>1.62</v>
      </c>
      <c r="L36" s="13" t="n">
        <v>2754</v>
      </c>
      <c r="M36" s="6" t="s">
        <v>126</v>
      </c>
      <c r="N36" s="6" t="s">
        <v>197</v>
      </c>
      <c r="O36" s="8"/>
    </row>
    <row r="37" customFormat="false" ht="15" hidden="false" customHeight="false" outlineLevel="0" collapsed="false">
      <c r="A37" s="9" t="s">
        <v>198</v>
      </c>
      <c r="B37" s="14" t="n">
        <v>46308</v>
      </c>
      <c r="C37" s="9" t="s">
        <v>158</v>
      </c>
      <c r="D37" s="9" t="s">
        <v>159</v>
      </c>
      <c r="E37" s="9" t="n">
        <v>1042</v>
      </c>
      <c r="F37" s="9" t="s">
        <v>26</v>
      </c>
      <c r="G37" s="9" t="s">
        <v>94</v>
      </c>
      <c r="H37" s="9" t="s">
        <v>95</v>
      </c>
      <c r="I37" s="15" t="n">
        <v>1950</v>
      </c>
      <c r="J37" s="9" t="s">
        <v>25</v>
      </c>
      <c r="K37" s="16" t="n">
        <v>8.95</v>
      </c>
      <c r="L37" s="16" t="n">
        <v>17452.5</v>
      </c>
      <c r="M37" s="9" t="s">
        <v>123</v>
      </c>
      <c r="N37" s="9" t="s">
        <v>199</v>
      </c>
      <c r="O37" s="8"/>
    </row>
    <row r="38" customFormat="false" ht="15" hidden="false" customHeight="false" outlineLevel="0" collapsed="false">
      <c r="A38" s="6" t="s">
        <v>200</v>
      </c>
      <c r="B38" s="11" t="n">
        <v>46308</v>
      </c>
      <c r="C38" s="6" t="s">
        <v>158</v>
      </c>
      <c r="D38" s="6" t="s">
        <v>159</v>
      </c>
      <c r="E38" s="6" t="n">
        <v>1063</v>
      </c>
      <c r="F38" s="6" t="s">
        <v>26</v>
      </c>
      <c r="G38" s="6" t="s">
        <v>106</v>
      </c>
      <c r="H38" s="6" t="s">
        <v>107</v>
      </c>
      <c r="I38" s="12" t="n">
        <v>1500</v>
      </c>
      <c r="J38" s="6" t="s">
        <v>25</v>
      </c>
      <c r="K38" s="13" t="n">
        <v>3.24</v>
      </c>
      <c r="L38" s="13" t="n">
        <v>4860</v>
      </c>
      <c r="M38" s="6" t="s">
        <v>126</v>
      </c>
      <c r="N38" s="6" t="s">
        <v>201</v>
      </c>
      <c r="O38" s="8"/>
    </row>
    <row r="39" customFormat="false" ht="15" hidden="false" customHeight="false" outlineLevel="0" collapsed="false">
      <c r="A39" s="9" t="s">
        <v>202</v>
      </c>
      <c r="B39" s="14" t="n">
        <v>46309</v>
      </c>
      <c r="C39" s="9" t="s">
        <v>158</v>
      </c>
      <c r="D39" s="9" t="s">
        <v>159</v>
      </c>
      <c r="E39" s="9" t="n">
        <v>1047</v>
      </c>
      <c r="F39" s="9" t="s">
        <v>26</v>
      </c>
      <c r="G39" s="9" t="s">
        <v>62</v>
      </c>
      <c r="H39" s="9" t="s">
        <v>63</v>
      </c>
      <c r="I39" s="15" t="n">
        <v>4</v>
      </c>
      <c r="J39" s="9" t="s">
        <v>47</v>
      </c>
      <c r="K39" s="16" t="n">
        <v>32.75</v>
      </c>
      <c r="L39" s="16" t="n">
        <v>131</v>
      </c>
      <c r="M39" s="9" t="s">
        <v>126</v>
      </c>
      <c r="N39" s="9" t="s">
        <v>148</v>
      </c>
      <c r="O39" s="8"/>
    </row>
    <row r="40" customFormat="false" ht="15" hidden="false" customHeight="false" outlineLevel="0" collapsed="false">
      <c r="A40" s="6" t="s">
        <v>203</v>
      </c>
      <c r="B40" s="11" t="n">
        <v>46309</v>
      </c>
      <c r="C40" s="6" t="s">
        <v>158</v>
      </c>
      <c r="D40" s="6" t="s">
        <v>159</v>
      </c>
      <c r="E40" s="6" t="n">
        <v>1055</v>
      </c>
      <c r="F40" s="6" t="s">
        <v>26</v>
      </c>
      <c r="G40" s="6" t="s">
        <v>90</v>
      </c>
      <c r="H40" s="6" t="s">
        <v>91</v>
      </c>
      <c r="I40" s="12" t="n">
        <v>1550</v>
      </c>
      <c r="J40" s="6" t="s">
        <v>25</v>
      </c>
      <c r="K40" s="13" t="n">
        <v>1.45</v>
      </c>
      <c r="L40" s="13" t="n">
        <v>2247.5</v>
      </c>
      <c r="M40" s="6" t="s">
        <v>129</v>
      </c>
      <c r="N40" s="6" t="s">
        <v>204</v>
      </c>
      <c r="O40" s="8"/>
    </row>
    <row r="41" customFormat="false" ht="15" hidden="false" customHeight="false" outlineLevel="0" collapsed="false">
      <c r="A41" s="9" t="s">
        <v>205</v>
      </c>
      <c r="B41" s="14" t="n">
        <v>46309</v>
      </c>
      <c r="C41" s="9" t="s">
        <v>158</v>
      </c>
      <c r="D41" s="9" t="s">
        <v>159</v>
      </c>
      <c r="E41" s="9" t="n">
        <v>1055</v>
      </c>
      <c r="F41" s="9" t="s">
        <v>26</v>
      </c>
      <c r="G41" s="9" t="s">
        <v>174</v>
      </c>
      <c r="H41" s="9" t="s">
        <v>175</v>
      </c>
      <c r="I41" s="15" t="n">
        <v>3</v>
      </c>
      <c r="J41" s="9" t="s">
        <v>38</v>
      </c>
      <c r="K41" s="16" t="n">
        <v>152</v>
      </c>
      <c r="L41" s="16" t="n">
        <v>456</v>
      </c>
      <c r="M41" s="9" t="s">
        <v>123</v>
      </c>
      <c r="N41" s="9" t="s">
        <v>206</v>
      </c>
      <c r="O41" s="8"/>
    </row>
    <row r="42" customFormat="false" ht="15" hidden="false" customHeight="false" outlineLevel="0" collapsed="false">
      <c r="A42" s="6" t="s">
        <v>207</v>
      </c>
      <c r="B42" s="11" t="n">
        <v>46311</v>
      </c>
      <c r="C42" s="6" t="s">
        <v>158</v>
      </c>
      <c r="D42" s="6" t="s">
        <v>159</v>
      </c>
      <c r="E42" s="6" t="n">
        <v>1042</v>
      </c>
      <c r="F42" s="6" t="s">
        <v>26</v>
      </c>
      <c r="G42" s="6" t="s">
        <v>54</v>
      </c>
      <c r="H42" s="6" t="s">
        <v>55</v>
      </c>
      <c r="I42" s="12" t="n">
        <v>5</v>
      </c>
      <c r="J42" s="6" t="s">
        <v>47</v>
      </c>
      <c r="K42" s="13" t="n">
        <v>285</v>
      </c>
      <c r="L42" s="13" t="n">
        <v>1425</v>
      </c>
      <c r="M42" s="6" t="s">
        <v>126</v>
      </c>
      <c r="N42" s="6" t="s">
        <v>208</v>
      </c>
      <c r="O42" s="8"/>
    </row>
    <row r="43" customFormat="false" ht="15" hidden="false" customHeight="false" outlineLevel="0" collapsed="false">
      <c r="A43" s="9" t="s">
        <v>209</v>
      </c>
      <c r="B43" s="14" t="n">
        <v>46312</v>
      </c>
      <c r="C43" s="9" t="s">
        <v>158</v>
      </c>
      <c r="D43" s="9" t="s">
        <v>159</v>
      </c>
      <c r="E43" s="9" t="n">
        <v>1042</v>
      </c>
      <c r="F43" s="9" t="s">
        <v>26</v>
      </c>
      <c r="G43" s="9" t="s">
        <v>90</v>
      </c>
      <c r="H43" s="9" t="s">
        <v>91</v>
      </c>
      <c r="I43" s="15" t="n">
        <v>400</v>
      </c>
      <c r="J43" s="9" t="s">
        <v>25</v>
      </c>
      <c r="K43" s="16" t="n">
        <v>1.45</v>
      </c>
      <c r="L43" s="16" t="n">
        <v>580</v>
      </c>
      <c r="M43" s="9" t="s">
        <v>126</v>
      </c>
      <c r="N43" s="9" t="s">
        <v>210</v>
      </c>
      <c r="O43" s="8"/>
    </row>
    <row r="44" customFormat="false" ht="15" hidden="false" customHeight="false" outlineLevel="0" collapsed="false">
      <c r="A44" s="6" t="s">
        <v>211</v>
      </c>
      <c r="B44" s="11" t="n">
        <v>46312</v>
      </c>
      <c r="C44" s="6" t="s">
        <v>158</v>
      </c>
      <c r="D44" s="6" t="s">
        <v>159</v>
      </c>
      <c r="E44" s="6" t="n">
        <v>1051</v>
      </c>
      <c r="F44" s="6" t="s">
        <v>26</v>
      </c>
      <c r="G44" s="6" t="s">
        <v>32</v>
      </c>
      <c r="H44" s="6" t="s">
        <v>33</v>
      </c>
      <c r="I44" s="12" t="n">
        <v>1700</v>
      </c>
      <c r="J44" s="6" t="s">
        <v>25</v>
      </c>
      <c r="K44" s="13" t="n">
        <v>1.95</v>
      </c>
      <c r="L44" s="13" t="n">
        <v>3315</v>
      </c>
      <c r="M44" s="6" t="s">
        <v>129</v>
      </c>
      <c r="N44" s="6" t="s">
        <v>212</v>
      </c>
      <c r="O44" s="8"/>
    </row>
    <row r="45" customFormat="false" ht="15" hidden="false" customHeight="false" outlineLevel="0" collapsed="false">
      <c r="A45" s="9" t="s">
        <v>213</v>
      </c>
      <c r="B45" s="14" t="n">
        <v>46312</v>
      </c>
      <c r="C45" s="9" t="s">
        <v>158</v>
      </c>
      <c r="D45" s="9" t="s">
        <v>159</v>
      </c>
      <c r="E45" s="9" t="n">
        <v>1051</v>
      </c>
      <c r="F45" s="9" t="s">
        <v>26</v>
      </c>
      <c r="G45" s="9" t="s">
        <v>60</v>
      </c>
      <c r="H45" s="9" t="s">
        <v>61</v>
      </c>
      <c r="I45" s="15" t="n">
        <v>1550</v>
      </c>
      <c r="J45" s="9" t="s">
        <v>25</v>
      </c>
      <c r="K45" s="16" t="n">
        <v>0.98</v>
      </c>
      <c r="L45" s="16" t="n">
        <v>1519</v>
      </c>
      <c r="M45" s="9" t="s">
        <v>123</v>
      </c>
      <c r="N45" s="9" t="s">
        <v>214</v>
      </c>
      <c r="O45" s="8"/>
    </row>
    <row r="46" customFormat="false" ht="15" hidden="false" customHeight="false" outlineLevel="0" collapsed="false">
      <c r="A46" s="6" t="s">
        <v>215</v>
      </c>
      <c r="B46" s="11" t="n">
        <v>46312</v>
      </c>
      <c r="C46" s="6" t="s">
        <v>158</v>
      </c>
      <c r="D46" s="6" t="s">
        <v>159</v>
      </c>
      <c r="E46" s="6" t="n">
        <v>1055</v>
      </c>
      <c r="F46" s="6" t="s">
        <v>26</v>
      </c>
      <c r="G46" s="6" t="s">
        <v>90</v>
      </c>
      <c r="H46" s="6" t="s">
        <v>91</v>
      </c>
      <c r="I46" s="12" t="n">
        <v>100</v>
      </c>
      <c r="J46" s="6" t="s">
        <v>25</v>
      </c>
      <c r="K46" s="13" t="n">
        <v>1.45</v>
      </c>
      <c r="L46" s="13" t="n">
        <v>145</v>
      </c>
      <c r="M46" s="6" t="s">
        <v>129</v>
      </c>
      <c r="N46" s="6" t="s">
        <v>216</v>
      </c>
      <c r="O46" s="8"/>
    </row>
    <row r="47" customFormat="false" ht="15" hidden="false" customHeight="false" outlineLevel="0" collapsed="false">
      <c r="A47" s="9" t="s">
        <v>217</v>
      </c>
      <c r="B47" s="14" t="n">
        <v>46313</v>
      </c>
      <c r="C47" s="9" t="s">
        <v>158</v>
      </c>
      <c r="D47" s="9" t="s">
        <v>159</v>
      </c>
      <c r="E47" s="9" t="n">
        <v>1055</v>
      </c>
      <c r="F47" s="9" t="s">
        <v>26</v>
      </c>
      <c r="G47" s="9" t="s">
        <v>28</v>
      </c>
      <c r="H47" s="9" t="s">
        <v>29</v>
      </c>
      <c r="I47" s="15" t="n">
        <v>1500</v>
      </c>
      <c r="J47" s="9" t="s">
        <v>25</v>
      </c>
      <c r="K47" s="16" t="n">
        <v>2.36</v>
      </c>
      <c r="L47" s="16" t="n">
        <v>3540</v>
      </c>
      <c r="M47" s="9" t="s">
        <v>126</v>
      </c>
      <c r="N47" s="9" t="s">
        <v>218</v>
      </c>
      <c r="O47" s="8"/>
    </row>
    <row r="48" customFormat="false" ht="15" hidden="false" customHeight="false" outlineLevel="0" collapsed="false">
      <c r="A48" s="6" t="s">
        <v>219</v>
      </c>
      <c r="B48" s="11" t="n">
        <v>46313</v>
      </c>
      <c r="C48" s="6" t="s">
        <v>158</v>
      </c>
      <c r="D48" s="6" t="s">
        <v>159</v>
      </c>
      <c r="E48" s="6" t="n">
        <v>1063</v>
      </c>
      <c r="F48" s="6" t="s">
        <v>26</v>
      </c>
      <c r="G48" s="6" t="s">
        <v>76</v>
      </c>
      <c r="H48" s="6" t="s">
        <v>77</v>
      </c>
      <c r="I48" s="12" t="n">
        <v>5</v>
      </c>
      <c r="J48" s="6" t="s">
        <v>47</v>
      </c>
      <c r="K48" s="13" t="n">
        <v>112</v>
      </c>
      <c r="L48" s="13" t="n">
        <v>560</v>
      </c>
      <c r="M48" s="6" t="s">
        <v>123</v>
      </c>
      <c r="N48" s="6" t="s">
        <v>220</v>
      </c>
      <c r="O48" s="8"/>
    </row>
    <row r="49" customFormat="false" ht="15" hidden="false" customHeight="false" outlineLevel="0" collapsed="false">
      <c r="A49" s="9" t="s">
        <v>221</v>
      </c>
      <c r="B49" s="14" t="n">
        <v>46313</v>
      </c>
      <c r="C49" s="9" t="s">
        <v>158</v>
      </c>
      <c r="D49" s="9" t="s">
        <v>159</v>
      </c>
      <c r="E49" s="9" t="n">
        <v>1063</v>
      </c>
      <c r="F49" s="9" t="s">
        <v>26</v>
      </c>
      <c r="G49" s="9" t="s">
        <v>106</v>
      </c>
      <c r="H49" s="9" t="s">
        <v>107</v>
      </c>
      <c r="I49" s="15" t="n">
        <v>250</v>
      </c>
      <c r="J49" s="9" t="s">
        <v>25</v>
      </c>
      <c r="K49" s="16" t="n">
        <v>3.24</v>
      </c>
      <c r="L49" s="16" t="n">
        <v>810</v>
      </c>
      <c r="M49" s="9" t="s">
        <v>129</v>
      </c>
      <c r="N49" s="9" t="s">
        <v>222</v>
      </c>
      <c r="O49" s="8"/>
    </row>
    <row r="50" customFormat="false" ht="15" hidden="false" customHeight="false" outlineLevel="0" collapsed="false">
      <c r="A50" s="6" t="s">
        <v>223</v>
      </c>
      <c r="B50" s="11" t="n">
        <v>46315</v>
      </c>
      <c r="C50" s="6" t="s">
        <v>158</v>
      </c>
      <c r="D50" s="6" t="s">
        <v>159</v>
      </c>
      <c r="E50" s="6" t="n">
        <v>1047</v>
      </c>
      <c r="F50" s="6" t="s">
        <v>26</v>
      </c>
      <c r="G50" s="6" t="s">
        <v>98</v>
      </c>
      <c r="H50" s="6" t="s">
        <v>99</v>
      </c>
      <c r="I50" s="12" t="n">
        <v>4</v>
      </c>
      <c r="J50" s="6" t="s">
        <v>47</v>
      </c>
      <c r="K50" s="13" t="n">
        <v>78</v>
      </c>
      <c r="L50" s="13" t="n">
        <v>312</v>
      </c>
      <c r="M50" s="6" t="s">
        <v>129</v>
      </c>
      <c r="N50" s="6" t="s">
        <v>224</v>
      </c>
      <c r="O50" s="8"/>
    </row>
    <row r="51" customFormat="false" ht="15" hidden="false" customHeight="false" outlineLevel="0" collapsed="false">
      <c r="A51" s="9" t="s">
        <v>225</v>
      </c>
      <c r="B51" s="14" t="n">
        <v>46315</v>
      </c>
      <c r="C51" s="9" t="s">
        <v>158</v>
      </c>
      <c r="D51" s="9" t="s">
        <v>159</v>
      </c>
      <c r="E51" s="9" t="n">
        <v>1051</v>
      </c>
      <c r="F51" s="9" t="s">
        <v>26</v>
      </c>
      <c r="G51" s="9" t="s">
        <v>92</v>
      </c>
      <c r="H51" s="9" t="s">
        <v>93</v>
      </c>
      <c r="I51" s="15" t="n">
        <v>1100</v>
      </c>
      <c r="J51" s="9" t="s">
        <v>25</v>
      </c>
      <c r="K51" s="16" t="n">
        <v>0.62</v>
      </c>
      <c r="L51" s="16" t="n">
        <v>682</v>
      </c>
      <c r="M51" s="9" t="s">
        <v>129</v>
      </c>
      <c r="N51" s="9" t="s">
        <v>226</v>
      </c>
      <c r="O51" s="8"/>
    </row>
    <row r="52" customFormat="false" ht="15" hidden="false" customHeight="false" outlineLevel="0" collapsed="false">
      <c r="A52" s="6" t="s">
        <v>227</v>
      </c>
      <c r="B52" s="11" t="n">
        <v>46316</v>
      </c>
      <c r="C52" s="6" t="s">
        <v>158</v>
      </c>
      <c r="D52" s="6" t="s">
        <v>159</v>
      </c>
      <c r="E52" s="6" t="n">
        <v>1042</v>
      </c>
      <c r="F52" s="6" t="s">
        <v>26</v>
      </c>
      <c r="G52" s="6" t="s">
        <v>98</v>
      </c>
      <c r="H52" s="6" t="s">
        <v>99</v>
      </c>
      <c r="I52" s="12" t="n">
        <v>7</v>
      </c>
      <c r="J52" s="6" t="s">
        <v>47</v>
      </c>
      <c r="K52" s="13" t="n">
        <v>78</v>
      </c>
      <c r="L52" s="13" t="n">
        <v>546</v>
      </c>
      <c r="M52" s="6" t="s">
        <v>126</v>
      </c>
      <c r="N52" s="6" t="s">
        <v>228</v>
      </c>
      <c r="O52" s="8"/>
    </row>
    <row r="53" customFormat="false" ht="15" hidden="false" customHeight="false" outlineLevel="0" collapsed="false">
      <c r="A53" s="9" t="s">
        <v>229</v>
      </c>
      <c r="B53" s="14" t="n">
        <v>46316</v>
      </c>
      <c r="C53" s="9" t="s">
        <v>158</v>
      </c>
      <c r="D53" s="9" t="s">
        <v>159</v>
      </c>
      <c r="E53" s="9" t="n">
        <v>1051</v>
      </c>
      <c r="F53" s="9" t="s">
        <v>26</v>
      </c>
      <c r="G53" s="9" t="s">
        <v>39</v>
      </c>
      <c r="H53" s="9" t="s">
        <v>40</v>
      </c>
      <c r="I53" s="15" t="n">
        <v>500</v>
      </c>
      <c r="J53" s="9" t="s">
        <v>25</v>
      </c>
      <c r="K53" s="16" t="n">
        <v>7.3</v>
      </c>
      <c r="L53" s="16" t="n">
        <v>3650</v>
      </c>
      <c r="M53" s="9" t="s">
        <v>129</v>
      </c>
      <c r="N53" s="9" t="s">
        <v>230</v>
      </c>
      <c r="O53" s="8"/>
    </row>
    <row r="54" customFormat="false" ht="15" hidden="false" customHeight="false" outlineLevel="0" collapsed="false">
      <c r="A54" s="6" t="s">
        <v>231</v>
      </c>
      <c r="B54" s="11" t="n">
        <v>46316</v>
      </c>
      <c r="C54" s="6" t="s">
        <v>158</v>
      </c>
      <c r="D54" s="6" t="s">
        <v>159</v>
      </c>
      <c r="E54" s="6" t="n">
        <v>1051</v>
      </c>
      <c r="F54" s="6" t="s">
        <v>26</v>
      </c>
      <c r="G54" s="6" t="s">
        <v>76</v>
      </c>
      <c r="H54" s="6" t="s">
        <v>77</v>
      </c>
      <c r="I54" s="12" t="n">
        <v>7</v>
      </c>
      <c r="J54" s="6" t="s">
        <v>47</v>
      </c>
      <c r="K54" s="13" t="n">
        <v>112</v>
      </c>
      <c r="L54" s="13" t="n">
        <v>784</v>
      </c>
      <c r="M54" s="6" t="s">
        <v>123</v>
      </c>
      <c r="N54" s="6" t="s">
        <v>232</v>
      </c>
      <c r="O54" s="8"/>
    </row>
    <row r="55" customFormat="false" ht="15" hidden="false" customHeight="false" outlineLevel="0" collapsed="false">
      <c r="A55" s="9" t="s">
        <v>233</v>
      </c>
      <c r="B55" s="14" t="n">
        <v>46316</v>
      </c>
      <c r="C55" s="9" t="s">
        <v>158</v>
      </c>
      <c r="D55" s="9" t="s">
        <v>159</v>
      </c>
      <c r="E55" s="9" t="n">
        <v>1051</v>
      </c>
      <c r="F55" s="9" t="s">
        <v>26</v>
      </c>
      <c r="G55" s="9" t="s">
        <v>90</v>
      </c>
      <c r="H55" s="9" t="s">
        <v>91</v>
      </c>
      <c r="I55" s="15" t="n">
        <v>1900</v>
      </c>
      <c r="J55" s="9" t="s">
        <v>25</v>
      </c>
      <c r="K55" s="16" t="n">
        <v>1.45</v>
      </c>
      <c r="L55" s="16" t="n">
        <v>2755</v>
      </c>
      <c r="M55" s="9" t="s">
        <v>129</v>
      </c>
      <c r="N55" s="9" t="s">
        <v>234</v>
      </c>
      <c r="O55" s="8"/>
    </row>
    <row r="56" customFormat="false" ht="15" hidden="false" customHeight="false" outlineLevel="0" collapsed="false">
      <c r="A56" s="6" t="s">
        <v>235</v>
      </c>
      <c r="B56" s="11" t="n">
        <v>46316</v>
      </c>
      <c r="C56" s="6" t="s">
        <v>158</v>
      </c>
      <c r="D56" s="6" t="s">
        <v>159</v>
      </c>
      <c r="E56" s="6" t="n">
        <v>1055</v>
      </c>
      <c r="F56" s="6" t="s">
        <v>26</v>
      </c>
      <c r="G56" s="6" t="s">
        <v>92</v>
      </c>
      <c r="H56" s="6" t="s">
        <v>93</v>
      </c>
      <c r="I56" s="12" t="n">
        <v>1500</v>
      </c>
      <c r="J56" s="6" t="s">
        <v>25</v>
      </c>
      <c r="K56" s="13" t="n">
        <v>0.62</v>
      </c>
      <c r="L56" s="13" t="n">
        <v>930</v>
      </c>
      <c r="M56" s="6" t="s">
        <v>129</v>
      </c>
      <c r="N56" s="6" t="s">
        <v>236</v>
      </c>
      <c r="O56" s="8"/>
    </row>
    <row r="57" customFormat="false" ht="15" hidden="false" customHeight="false" outlineLevel="0" collapsed="false">
      <c r="A57" s="9" t="s">
        <v>237</v>
      </c>
      <c r="B57" s="14" t="n">
        <v>46316</v>
      </c>
      <c r="C57" s="9" t="s">
        <v>158</v>
      </c>
      <c r="D57" s="9" t="s">
        <v>159</v>
      </c>
      <c r="E57" s="9" t="n">
        <v>1060</v>
      </c>
      <c r="F57" s="9" t="s">
        <v>26</v>
      </c>
      <c r="G57" s="9" t="s">
        <v>39</v>
      </c>
      <c r="H57" s="9" t="s">
        <v>40</v>
      </c>
      <c r="I57" s="15" t="n">
        <v>950</v>
      </c>
      <c r="J57" s="9" t="s">
        <v>25</v>
      </c>
      <c r="K57" s="16" t="n">
        <v>7.3</v>
      </c>
      <c r="L57" s="16" t="n">
        <v>6935</v>
      </c>
      <c r="M57" s="9" t="s">
        <v>129</v>
      </c>
      <c r="N57" s="9" t="s">
        <v>238</v>
      </c>
      <c r="O57" s="8"/>
    </row>
    <row r="58" customFormat="false" ht="15" hidden="false" customHeight="false" outlineLevel="0" collapsed="false">
      <c r="A58" s="6" t="s">
        <v>239</v>
      </c>
      <c r="B58" s="11" t="n">
        <v>46317</v>
      </c>
      <c r="C58" s="6" t="s">
        <v>158</v>
      </c>
      <c r="D58" s="6" t="s">
        <v>159</v>
      </c>
      <c r="E58" s="6" t="n">
        <v>1047</v>
      </c>
      <c r="F58" s="6" t="s">
        <v>26</v>
      </c>
      <c r="G58" s="6" t="s">
        <v>68</v>
      </c>
      <c r="H58" s="6" t="s">
        <v>69</v>
      </c>
      <c r="I58" s="12" t="n">
        <v>-2</v>
      </c>
      <c r="J58" s="6" t="s">
        <v>38</v>
      </c>
      <c r="K58" s="13" t="n">
        <v>98.5</v>
      </c>
      <c r="L58" s="13" t="n">
        <v>-197</v>
      </c>
      <c r="M58" s="6" t="s">
        <v>126</v>
      </c>
      <c r="N58" s="6" t="s">
        <v>240</v>
      </c>
      <c r="O58" s="8"/>
    </row>
    <row r="59" customFormat="false" ht="15" hidden="false" customHeight="false" outlineLevel="0" collapsed="false">
      <c r="A59" s="9" t="s">
        <v>241</v>
      </c>
      <c r="B59" s="14" t="n">
        <v>46317</v>
      </c>
      <c r="C59" s="9" t="s">
        <v>158</v>
      </c>
      <c r="D59" s="9" t="s">
        <v>159</v>
      </c>
      <c r="E59" s="9" t="n">
        <v>1060</v>
      </c>
      <c r="F59" s="9" t="s">
        <v>26</v>
      </c>
      <c r="G59" s="9" t="s">
        <v>86</v>
      </c>
      <c r="H59" s="9" t="s">
        <v>87</v>
      </c>
      <c r="I59" s="15" t="n">
        <v>750</v>
      </c>
      <c r="J59" s="9" t="s">
        <v>25</v>
      </c>
      <c r="K59" s="16" t="n">
        <v>0.88</v>
      </c>
      <c r="L59" s="16" t="n">
        <v>660</v>
      </c>
      <c r="M59" s="9" t="s">
        <v>129</v>
      </c>
      <c r="N59" s="9" t="s">
        <v>242</v>
      </c>
      <c r="O59" s="8"/>
    </row>
    <row r="60" customFormat="false" ht="15" hidden="false" customHeight="false" outlineLevel="0" collapsed="false">
      <c r="A60" s="6" t="s">
        <v>243</v>
      </c>
      <c r="B60" s="11" t="n">
        <v>46318</v>
      </c>
      <c r="C60" s="6" t="s">
        <v>158</v>
      </c>
      <c r="D60" s="6" t="s">
        <v>159</v>
      </c>
      <c r="E60" s="6" t="n">
        <v>1042</v>
      </c>
      <c r="F60" s="6" t="s">
        <v>26</v>
      </c>
      <c r="G60" s="6" t="s">
        <v>30</v>
      </c>
      <c r="H60" s="6" t="s">
        <v>31</v>
      </c>
      <c r="I60" s="12" t="n">
        <v>900</v>
      </c>
      <c r="J60" s="6" t="s">
        <v>25</v>
      </c>
      <c r="K60" s="13" t="n">
        <v>1.62</v>
      </c>
      <c r="L60" s="13" t="n">
        <v>1458</v>
      </c>
      <c r="M60" s="6" t="s">
        <v>129</v>
      </c>
      <c r="N60" s="6" t="s">
        <v>244</v>
      </c>
      <c r="O60" s="8"/>
    </row>
    <row r="61" customFormat="false" ht="15" hidden="false" customHeight="false" outlineLevel="0" collapsed="false">
      <c r="A61" s="9" t="s">
        <v>245</v>
      </c>
      <c r="B61" s="14" t="n">
        <v>46318</v>
      </c>
      <c r="C61" s="9" t="s">
        <v>158</v>
      </c>
      <c r="D61" s="9" t="s">
        <v>159</v>
      </c>
      <c r="E61" s="9" t="n">
        <v>1047</v>
      </c>
      <c r="F61" s="9" t="s">
        <v>26</v>
      </c>
      <c r="G61" s="9" t="s">
        <v>104</v>
      </c>
      <c r="H61" s="9" t="s">
        <v>105</v>
      </c>
      <c r="I61" s="15" t="n">
        <v>1</v>
      </c>
      <c r="J61" s="9" t="s">
        <v>38</v>
      </c>
      <c r="K61" s="16" t="n">
        <v>98.5</v>
      </c>
      <c r="L61" s="16" t="n">
        <v>98.5</v>
      </c>
      <c r="M61" s="9" t="s">
        <v>126</v>
      </c>
      <c r="N61" s="9" t="s">
        <v>246</v>
      </c>
      <c r="O61" s="8"/>
    </row>
    <row r="62" customFormat="false" ht="15" hidden="false" customHeight="false" outlineLevel="0" collapsed="false">
      <c r="A62" s="17" t="str">
        <f aca="false">COUNTA(A2:A61)&amp;" rows"</f>
        <v>60 rows</v>
      </c>
      <c r="B62" s="17"/>
      <c r="C62" s="17"/>
      <c r="D62" s="17"/>
      <c r="E62" s="17"/>
      <c r="F62" s="17"/>
      <c r="G62" s="17"/>
      <c r="H62" s="17" t="s">
        <v>247</v>
      </c>
      <c r="I62" s="17"/>
      <c r="J62" s="17"/>
      <c r="K62" s="17"/>
      <c r="L62" s="18" t="n">
        <f aca="false">SUM(L2:L61)</f>
        <v>115715.1</v>
      </c>
      <c r="M62" s="17"/>
      <c r="N62" s="17"/>
      <c r="O62" s="17"/>
    </row>
  </sheetData>
  <autoFilter ref="A1:O6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44"/>
    <col collapsed="false" customWidth="true" hidden="false" outlineLevel="0" max="3" min="3" style="0" width="14"/>
    <col collapsed="false" customWidth="true" hidden="false" outlineLevel="0" max="4" min="4" style="0" width="15"/>
    <col collapsed="false" customWidth="true" hidden="false" outlineLevel="0" max="5" min="5" style="0" width="30"/>
    <col collapsed="false" customWidth="true" hidden="false" outlineLevel="0" max="6" min="6" style="0" width="40"/>
  </cols>
  <sheetData>
    <row r="1" customFormat="false" ht="15" hidden="false" customHeight="false" outlineLevel="0" collapsed="false">
      <c r="A1" s="19" t="s">
        <v>248</v>
      </c>
    </row>
    <row r="2" customFormat="false" ht="15" hidden="false" customHeight="false" outlineLevel="0" collapsed="false">
      <c r="A2" s="2" t="s">
        <v>249</v>
      </c>
    </row>
    <row r="4" customFormat="false" ht="23.85" hidden="false" customHeight="false" outlineLevel="0" collapsed="false">
      <c r="A4" s="5" t="s">
        <v>16</v>
      </c>
      <c r="B4" s="5" t="s">
        <v>17</v>
      </c>
      <c r="C4" s="5" t="s">
        <v>250</v>
      </c>
      <c r="D4" s="5" t="s">
        <v>251</v>
      </c>
      <c r="E4" s="5" t="s">
        <v>252</v>
      </c>
      <c r="F4" s="5" t="s">
        <v>253</v>
      </c>
    </row>
    <row r="5" customFormat="false" ht="15" hidden="false" customHeight="false" outlineLevel="0" collapsed="false">
      <c r="A5" s="2" t="s">
        <v>68</v>
      </c>
      <c r="B5" s="2" t="s">
        <v>69</v>
      </c>
      <c r="C5" s="2" t="s">
        <v>26</v>
      </c>
      <c r="D5" s="2" t="s">
        <v>254</v>
      </c>
      <c r="E5" s="2" t="s">
        <v>255</v>
      </c>
      <c r="F5" s="2"/>
    </row>
    <row r="6" customFormat="false" ht="15" hidden="false" customHeight="false" outlineLevel="0" collapsed="false">
      <c r="A6" s="20"/>
      <c r="B6" s="20"/>
      <c r="C6" s="20"/>
      <c r="D6" s="20"/>
      <c r="E6" s="20"/>
      <c r="F6" s="20"/>
    </row>
    <row r="7" customFormat="false" ht="15" hidden="false" customHeight="false" outlineLevel="0" collapsed="false">
      <c r="A7" s="20"/>
      <c r="B7" s="20"/>
      <c r="C7" s="20"/>
      <c r="D7" s="20"/>
      <c r="E7" s="20"/>
      <c r="F7" s="20"/>
    </row>
    <row r="8" customFormat="false" ht="15" hidden="false" customHeight="false" outlineLevel="0" collapsed="false">
      <c r="A8" s="20"/>
      <c r="B8" s="20"/>
      <c r="C8" s="20"/>
      <c r="D8" s="20"/>
      <c r="E8" s="20"/>
      <c r="F8" s="20"/>
    </row>
    <row r="9" customFormat="false" ht="15" hidden="false" customHeight="false" outlineLevel="0" collapsed="false">
      <c r="A9" s="20"/>
      <c r="B9" s="20"/>
      <c r="C9" s="20"/>
      <c r="D9" s="20"/>
      <c r="E9" s="20"/>
      <c r="F9" s="20"/>
    </row>
    <row r="10" customFormat="false" ht="15" hidden="false" customHeight="false" outlineLevel="0" collapsed="false">
      <c r="A10" s="20"/>
      <c r="B10" s="20"/>
      <c r="C10" s="20"/>
      <c r="D10" s="20"/>
      <c r="E10" s="20"/>
      <c r="F10" s="20"/>
    </row>
    <row r="11" customFormat="false" ht="15" hidden="false" customHeight="false" outlineLevel="0" collapsed="false">
      <c r="A11" s="20"/>
      <c r="B11" s="20"/>
      <c r="C11" s="20"/>
      <c r="D11" s="20"/>
      <c r="E11" s="20"/>
      <c r="F11" s="20"/>
    </row>
    <row r="12" customFormat="false" ht="15" hidden="false" customHeight="false" outlineLevel="0" collapsed="false">
      <c r="A12" s="20"/>
      <c r="B12" s="20"/>
      <c r="C12" s="20"/>
      <c r="D12" s="20"/>
      <c r="E12" s="20"/>
      <c r="F12" s="20"/>
    </row>
    <row r="13" customFormat="false" ht="15" hidden="false" customHeight="false" outlineLevel="0" collapsed="false">
      <c r="A13" s="20"/>
      <c r="B13" s="20"/>
      <c r="C13" s="20"/>
      <c r="D13" s="20"/>
      <c r="E13" s="20"/>
      <c r="F13" s="20"/>
    </row>
    <row r="14" customFormat="false" ht="15" hidden="false" customHeight="false" outlineLevel="0" collapsed="false">
      <c r="A14" s="20"/>
      <c r="B14" s="20"/>
      <c r="C14" s="20"/>
      <c r="D14" s="20"/>
      <c r="E14" s="20"/>
      <c r="F14" s="20"/>
    </row>
    <row r="15" customFormat="false" ht="15" hidden="false" customHeight="false" outlineLevel="0" collapsed="false">
      <c r="A15" s="20"/>
      <c r="B15" s="20"/>
      <c r="C15" s="20"/>
      <c r="D15" s="20"/>
      <c r="E15" s="20"/>
      <c r="F15" s="20"/>
    </row>
    <row r="16" customFormat="false" ht="15" hidden="false" customHeight="false" outlineLevel="0" collapsed="false">
      <c r="A16" s="20"/>
      <c r="B16" s="20"/>
      <c r="C16" s="20"/>
      <c r="D16" s="20"/>
      <c r="E16" s="20"/>
      <c r="F16" s="20"/>
    </row>
    <row r="17" customFormat="false" ht="15" hidden="false" customHeight="false" outlineLevel="0" collapsed="false">
      <c r="A17" s="20"/>
      <c r="B17" s="20"/>
      <c r="C17" s="20"/>
      <c r="D17" s="20"/>
      <c r="E17" s="20"/>
      <c r="F17" s="20"/>
    </row>
    <row r="18" customFormat="false" ht="15" hidden="false" customHeight="false" outlineLevel="0" collapsed="false">
      <c r="A18" s="20"/>
      <c r="B18" s="20"/>
      <c r="C18" s="20"/>
      <c r="D18" s="20"/>
      <c r="E18" s="20"/>
      <c r="F18" s="20"/>
    </row>
    <row r="19" customFormat="false" ht="15" hidden="false" customHeight="false" outlineLevel="0" collapsed="false">
      <c r="A19" s="20"/>
      <c r="B19" s="20"/>
      <c r="C19" s="20"/>
      <c r="D19" s="20"/>
      <c r="E19" s="20"/>
      <c r="F19" s="20"/>
    </row>
    <row r="20" customFormat="false" ht="15" hidden="false" customHeight="false" outlineLevel="0" collapsed="false">
      <c r="A20" s="20"/>
      <c r="B20" s="20"/>
      <c r="C20" s="20"/>
      <c r="D20" s="20"/>
      <c r="E20" s="20"/>
      <c r="F20" s="20"/>
    </row>
    <row r="21" customFormat="false" ht="15" hidden="false" customHeight="false" outlineLevel="0" collapsed="false">
      <c r="A21" s="20"/>
      <c r="B21" s="20"/>
      <c r="C21" s="20"/>
      <c r="D21" s="20"/>
      <c r="E21" s="20"/>
      <c r="F21" s="20"/>
    </row>
    <row r="22" customFormat="false" ht="15" hidden="false" customHeight="false" outlineLevel="0" collapsed="false">
      <c r="A22" s="20"/>
      <c r="B22" s="20"/>
      <c r="C22" s="20"/>
      <c r="D22" s="20"/>
      <c r="E22" s="20"/>
      <c r="F22" s="20"/>
    </row>
    <row r="23" customFormat="false" ht="15" hidden="false" customHeight="false" outlineLevel="0" collapsed="false">
      <c r="A23" s="20"/>
      <c r="B23" s="20"/>
      <c r="C23" s="20"/>
      <c r="D23" s="20"/>
      <c r="E23" s="20"/>
      <c r="F23" s="20"/>
    </row>
    <row r="24" customFormat="false" ht="15" hidden="false" customHeight="false" outlineLevel="0" collapsed="false">
      <c r="A24" s="20"/>
      <c r="B24" s="20"/>
      <c r="C24" s="20"/>
      <c r="D24" s="20"/>
      <c r="E24" s="20"/>
      <c r="F24" s="20"/>
    </row>
    <row r="25" customFormat="false" ht="15" hidden="false" customHeight="false" outlineLevel="0" collapsed="false">
      <c r="A25" s="20"/>
      <c r="B25" s="20"/>
      <c r="C25" s="20"/>
      <c r="D25" s="20"/>
      <c r="E25" s="20"/>
      <c r="F25" s="20"/>
    </row>
    <row r="26" customFormat="false" ht="15" hidden="false" customHeight="false" outlineLevel="0" collapsed="false">
      <c r="A26" s="20"/>
      <c r="B26" s="20"/>
      <c r="C26" s="20"/>
      <c r="D26" s="20"/>
      <c r="E26" s="20"/>
      <c r="F26" s="20"/>
    </row>
    <row r="27" customFormat="false" ht="15" hidden="false" customHeight="false" outlineLevel="0" collapsed="false">
      <c r="A27" s="20"/>
      <c r="B27" s="20"/>
      <c r="C27" s="20"/>
      <c r="D27" s="20"/>
      <c r="E27" s="20"/>
      <c r="F27" s="20"/>
    </row>
    <row r="28" customFormat="false" ht="15" hidden="false" customHeight="false" outlineLevel="0" collapsed="false">
      <c r="A28" s="20"/>
      <c r="B28" s="20"/>
      <c r="C28" s="20"/>
      <c r="D28" s="20"/>
      <c r="E28" s="20"/>
      <c r="F28" s="20"/>
    </row>
    <row r="29" customFormat="false" ht="15" hidden="false" customHeight="false" outlineLevel="0" collapsed="false">
      <c r="A29" s="20"/>
      <c r="B29" s="20"/>
      <c r="C29" s="20"/>
      <c r="D29" s="20"/>
      <c r="E29" s="20"/>
      <c r="F29" s="20"/>
    </row>
    <row r="30" customFormat="false" ht="15" hidden="false" customHeight="false" outlineLevel="0" collapsed="false">
      <c r="A30" s="20"/>
      <c r="B30" s="20"/>
      <c r="C30" s="20"/>
      <c r="D30" s="20"/>
      <c r="E30" s="20"/>
      <c r="F30" s="20"/>
    </row>
    <row r="31" customFormat="false" ht="15" hidden="false" customHeight="false" outlineLevel="0" collapsed="false">
      <c r="A31" s="20"/>
      <c r="B31" s="20"/>
      <c r="C31" s="20"/>
      <c r="D31" s="20"/>
      <c r="E31" s="20"/>
      <c r="F31" s="20"/>
    </row>
    <row r="32" customFormat="false" ht="15" hidden="false" customHeight="false" outlineLevel="0" collapsed="false">
      <c r="A32" s="20"/>
      <c r="B32" s="20"/>
      <c r="C32" s="20"/>
      <c r="D32" s="20"/>
      <c r="E32" s="20"/>
      <c r="F32" s="20"/>
    </row>
    <row r="33" customFormat="false" ht="15" hidden="false" customHeight="false" outlineLevel="0" collapsed="false">
      <c r="A33" s="20"/>
      <c r="B33" s="20"/>
      <c r="C33" s="20"/>
      <c r="D33" s="20"/>
      <c r="E33" s="20"/>
      <c r="F33" s="20"/>
    </row>
    <row r="34" customFormat="false" ht="15" hidden="false" customHeight="false" outlineLevel="0" collapsed="false">
      <c r="A34" s="20"/>
      <c r="B34" s="20"/>
      <c r="C34" s="20"/>
      <c r="D34" s="20"/>
      <c r="E34" s="20"/>
      <c r="F34" s="20"/>
    </row>
    <row r="35" customFormat="false" ht="15" hidden="false" customHeight="false" outlineLevel="0" collapsed="false">
      <c r="A35" s="20"/>
      <c r="B35" s="20"/>
      <c r="C35" s="20"/>
      <c r="D35" s="20"/>
      <c r="E35" s="20"/>
      <c r="F35" s="20"/>
    </row>
    <row r="36" customFormat="false" ht="15" hidden="false" customHeight="false" outlineLevel="0" collapsed="false">
      <c r="A36" s="20"/>
      <c r="B36" s="20"/>
      <c r="C36" s="20"/>
      <c r="D36" s="20"/>
      <c r="E36" s="20"/>
      <c r="F36" s="20"/>
    </row>
    <row r="37" customFormat="false" ht="15" hidden="false" customHeight="false" outlineLevel="0" collapsed="false">
      <c r="A37" s="20"/>
      <c r="B37" s="20"/>
      <c r="C37" s="20"/>
      <c r="D37" s="20"/>
      <c r="E37" s="20"/>
      <c r="F37" s="20"/>
    </row>
    <row r="38" customFormat="false" ht="15" hidden="false" customHeight="false" outlineLevel="0" collapsed="false">
      <c r="A38" s="20"/>
      <c r="B38" s="20"/>
      <c r="C38" s="20"/>
      <c r="D38" s="20"/>
      <c r="E38" s="20"/>
      <c r="F38" s="20"/>
    </row>
    <row r="39" customFormat="false" ht="15" hidden="false" customHeight="false" outlineLevel="0" collapsed="false">
      <c r="A39" s="20"/>
      <c r="B39" s="20"/>
      <c r="C39" s="20"/>
      <c r="D39" s="20"/>
      <c r="E39" s="20"/>
      <c r="F39" s="20"/>
    </row>
    <row r="40" customFormat="false" ht="15" hidden="false" customHeight="false" outlineLevel="0" collapsed="false">
      <c r="A40" s="20"/>
      <c r="B40" s="20"/>
      <c r="C40" s="20"/>
      <c r="D40" s="20"/>
      <c r="E40" s="20"/>
      <c r="F40" s="20"/>
    </row>
    <row r="41" customFormat="false" ht="15" hidden="false" customHeight="false" outlineLevel="0" collapsed="false">
      <c r="A41" s="20"/>
      <c r="B41" s="20"/>
      <c r="C41" s="20"/>
      <c r="D41" s="20"/>
      <c r="E41" s="20"/>
      <c r="F41" s="20"/>
    </row>
    <row r="42" customFormat="false" ht="15" hidden="false" customHeight="false" outlineLevel="0" collapsed="false">
      <c r="A42" s="20"/>
      <c r="B42" s="20"/>
      <c r="C42" s="20"/>
      <c r="D42" s="20"/>
      <c r="E42" s="20"/>
      <c r="F42" s="20"/>
    </row>
    <row r="43" customFormat="false" ht="15" hidden="false" customHeight="false" outlineLevel="0" collapsed="false">
      <c r="A43" s="20"/>
      <c r="B43" s="20"/>
      <c r="C43" s="20"/>
      <c r="D43" s="20"/>
      <c r="E43" s="20"/>
      <c r="F43" s="20"/>
    </row>
    <row r="44" customFormat="false" ht="15" hidden="false" customHeight="false" outlineLevel="0" collapsed="false">
      <c r="A44" s="20"/>
      <c r="B44" s="20"/>
      <c r="C44" s="20"/>
      <c r="D44" s="20"/>
      <c r="E44" s="20"/>
      <c r="F44" s="20"/>
    </row>
    <row r="45" customFormat="false" ht="15" hidden="false" customHeight="false" outlineLevel="0" collapsed="false">
      <c r="A45" s="20"/>
      <c r="B45" s="20"/>
      <c r="C45" s="20"/>
      <c r="D45" s="20"/>
      <c r="E45" s="20"/>
      <c r="F45" s="20"/>
    </row>
    <row r="46" customFormat="false" ht="15" hidden="false" customHeight="false" outlineLevel="0" collapsed="false">
      <c r="A46" s="20"/>
      <c r="B46" s="20"/>
      <c r="C46" s="20"/>
      <c r="D46" s="20"/>
      <c r="E46" s="20"/>
      <c r="F46" s="20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9"/>
    <col collapsed="false" customWidth="true" hidden="false" outlineLevel="0" max="3" min="3" style="0" width="22"/>
    <col collapsed="false" customWidth="true" hidden="false" outlineLevel="0" max="4" min="4" style="0" width="20"/>
    <col collapsed="false" customWidth="true" hidden="false" outlineLevel="0" max="5" min="5" style="0" width="18"/>
  </cols>
  <sheetData>
    <row r="1" customFormat="false" ht="15" hidden="false" customHeight="false" outlineLevel="0" collapsed="false">
      <c r="A1" s="19" t="s">
        <v>256</v>
      </c>
    </row>
    <row r="2" customFormat="false" ht="15" hidden="false" customHeight="false" outlineLevel="0" collapsed="false">
      <c r="A2" s="2" t="s">
        <v>257</v>
      </c>
    </row>
    <row r="4" customFormat="false" ht="23.85" hidden="false" customHeight="false" outlineLevel="0" collapsed="false">
      <c r="A4" s="5" t="s">
        <v>110</v>
      </c>
      <c r="B4" s="5" t="s">
        <v>21</v>
      </c>
      <c r="C4" s="5" t="s">
        <v>258</v>
      </c>
      <c r="D4" s="5" t="s">
        <v>259</v>
      </c>
      <c r="E4" s="5" t="s">
        <v>260</v>
      </c>
    </row>
    <row r="5" customFormat="false" ht="15" hidden="false" customHeight="false" outlineLevel="0" collapsed="false">
      <c r="A5" s="6" t="s">
        <v>121</v>
      </c>
      <c r="B5" s="6" t="s">
        <v>122</v>
      </c>
      <c r="C5" s="13" t="n">
        <v>16410</v>
      </c>
      <c r="D5" s="7" t="n">
        <f aca="false">SUMIFS(Transactions!$L$2:$L$61,Transactions!$C$2:$C$61,A5)</f>
        <v>16410</v>
      </c>
      <c r="E5" s="7" t="n">
        <f aca="false">ROUND(D5-C5,2)</f>
        <v>0</v>
      </c>
    </row>
    <row r="6" customFormat="false" ht="15" hidden="false" customHeight="false" outlineLevel="0" collapsed="false">
      <c r="A6" s="9" t="s">
        <v>158</v>
      </c>
      <c r="B6" s="9" t="s">
        <v>159</v>
      </c>
      <c r="C6" s="16" t="n">
        <v>99305.1</v>
      </c>
      <c r="D6" s="10" t="n">
        <f aca="false">SUMIFS(Transactions!$L$2:$L$61,Transactions!$C$2:$C$61,A6)</f>
        <v>99305.1</v>
      </c>
      <c r="E6" s="10" t="n">
        <f aca="false">ROUND(D6-C6,2)</f>
        <v>0</v>
      </c>
    </row>
    <row r="7" customFormat="false" ht="15" hidden="false" customHeight="false" outlineLevel="0" collapsed="false">
      <c r="A7" s="17" t="s">
        <v>261</v>
      </c>
      <c r="B7" s="17"/>
      <c r="C7" s="18" t="n">
        <f aca="false">SUM(C5:C6)</f>
        <v>115715.1</v>
      </c>
      <c r="D7" s="18" t="n">
        <f aca="false">SUM(D5:D6)</f>
        <v>115715.1</v>
      </c>
      <c r="E7" s="18" t="n">
        <f aca="false">SUM(E5:E6)</f>
        <v>0</v>
      </c>
    </row>
    <row r="9" customFormat="false" ht="15" hidden="false" customHeight="false" outlineLevel="0" collapsed="false">
      <c r="A9" s="19" t="s">
        <v>262</v>
      </c>
    </row>
    <row r="10" customFormat="false" ht="15" hidden="false" customHeight="false" outlineLevel="0" collapsed="false">
      <c r="A10" s="5" t="s">
        <v>263</v>
      </c>
      <c r="B10" s="5"/>
      <c r="C10" s="5" t="s">
        <v>264</v>
      </c>
      <c r="D10" s="5" t="s">
        <v>265</v>
      </c>
      <c r="E10" s="5" t="s">
        <v>266</v>
      </c>
    </row>
    <row r="11" customFormat="false" ht="15" hidden="false" customHeight="false" outlineLevel="0" collapsed="false">
      <c r="A11" s="6" t="s">
        <v>267</v>
      </c>
      <c r="B11" s="6"/>
      <c r="C11" s="21" t="n">
        <f aca="false">COUNTA(Transactions!$A$2:$A$61)</f>
        <v>60</v>
      </c>
      <c r="D11" s="22" t="n">
        <v>60</v>
      </c>
      <c r="E11" s="6" t="str">
        <f aca="false">IF(ROUND(C11-D11,2)=0,"OK","CHECK")</f>
        <v>OK</v>
      </c>
    </row>
    <row r="12" customFormat="false" ht="15" hidden="false" customHeight="false" outlineLevel="0" collapsed="false">
      <c r="A12" s="9" t="s">
        <v>268</v>
      </c>
      <c r="B12" s="9"/>
      <c r="C12" s="23" t="n">
        <f aca="false">SUMIFS(Transactions!$L$2:$L$61,Transactions!$C$2:$C$61,"2026-10",Transactions!$O$2:$O$61,"26-110")</f>
        <v>0</v>
      </c>
      <c r="D12" s="10"/>
      <c r="E12" s="9"/>
    </row>
    <row r="13" customFormat="false" ht="15" hidden="false" customHeight="false" outlineLevel="0" collapsed="false">
      <c r="A13" s="6" t="s">
        <v>269</v>
      </c>
      <c r="B13" s="6"/>
      <c r="C13" s="24" t="n">
        <f aca="false">SUMIFS(Transactions!$L$2:$L$61,Transactions!$C$2:$C$61,"2026-10",Transactions!$O$2:$O$61,"26-120")</f>
        <v>0</v>
      </c>
      <c r="D13" s="7"/>
      <c r="E13" s="6"/>
    </row>
    <row r="14" customFormat="false" ht="15" hidden="false" customHeight="false" outlineLevel="0" collapsed="false">
      <c r="A14" s="9" t="s">
        <v>270</v>
      </c>
      <c r="B14" s="9"/>
      <c r="C14" s="23" t="n">
        <f aca="false">SUMIFS(Transactions!$L$2:$L$61,Transactions!$C$2:$C$61,"2026-10",Transactions!$O$2:$O$61,"REVIEW")</f>
        <v>0</v>
      </c>
      <c r="D14" s="10"/>
      <c r="E14" s="9"/>
    </row>
    <row r="15" customFormat="false" ht="15" hidden="false" customHeight="false" outlineLevel="0" collapsed="false">
      <c r="A15" s="6" t="s">
        <v>271</v>
      </c>
      <c r="B15" s="6"/>
      <c r="C15" s="24" t="n">
        <f aca="false">SUM(C12:C14)</f>
        <v>0</v>
      </c>
      <c r="D15" s="7" t="n">
        <f aca="false">C6</f>
        <v>99305.1</v>
      </c>
      <c r="E15" s="6" t="str">
        <f aca="false">IF(ROUND(C15-D15,2)=0,"OK","CHECK")</f>
        <v>CHECK</v>
      </c>
    </row>
    <row r="16" customFormat="false" ht="15" hidden="false" customHeight="false" outlineLevel="0" collapsed="false">
      <c r="A16" s="9" t="s">
        <v>272</v>
      </c>
      <c r="B16" s="9"/>
      <c r="C16" s="23" t="n">
        <f aca="false">SUMIFS(Transactions!$L$2:$L$61,Transactions!$C$2:$C$61,"2026-09",Transactions!$O$2:$O$61,"26-100")</f>
        <v>0</v>
      </c>
      <c r="D16" s="10" t="n">
        <f aca="false">C5</f>
        <v>16410</v>
      </c>
      <c r="E16" s="9" t="str">
        <f aca="false">IF(ROUND(C16-D16,2)=0,"OK","CHECK")</f>
        <v>CHECK</v>
      </c>
    </row>
    <row r="17" customFormat="false" ht="15" hidden="false" customHeight="false" outlineLevel="0" collapsed="false">
      <c r="A17" s="6" t="s">
        <v>273</v>
      </c>
      <c r="B17" s="6"/>
      <c r="C17" s="21" t="n">
        <f aca="false">COUNTBLANK(Transactions!$O$2:$O$61)</f>
        <v>60</v>
      </c>
      <c r="D17" s="22" t="n">
        <v>0</v>
      </c>
      <c r="E17" s="6" t="str">
        <f aca="false">IF(ROUND(C17-D17,2)=0,"OK","CHECK")</f>
        <v>CHECK</v>
      </c>
    </row>
    <row r="18" customFormat="false" ht="15" hidden="false" customHeight="false" outlineLevel="0" collapsed="false">
      <c r="A18" s="9" t="s">
        <v>274</v>
      </c>
      <c r="B18" s="9"/>
      <c r="C18" s="25" t="n">
        <f aca="false">SUMPRODUCT(--ISNA(Transactions!$O$2:$O$61))</f>
        <v>0</v>
      </c>
      <c r="D18" s="26" t="n">
        <v>0</v>
      </c>
      <c r="E18" s="9" t="str">
        <f aca="false">IF(ROUND(C18-D18,2)=0,"OK","CHECK")</f>
        <v>OK</v>
      </c>
    </row>
    <row r="19" customFormat="false" ht="15" hidden="false" customHeight="false" outlineLevel="0" collapsed="false">
      <c r="A19" s="6" t="s">
        <v>275</v>
      </c>
      <c r="B19" s="6"/>
      <c r="C19" s="21" t="n">
        <f aca="false">ROWS(Transactions!$O$2:$O$61)-COUNTIF(Transactions!$O$2:$O$61,"26-100")-COUNTIF(Transactions!$O$2:$O$61,"26-110")-COUNTIF(Transactions!$O$2:$O$61,"26-120")-COUNTIF(Transactions!$O$2:$O$61,"REVIEW")-COUNTBLANK(Transactions!$O$2:$O$61)-SUMPRODUCT(--ISNA(Transactions!$O$2:$O$61))</f>
        <v>0</v>
      </c>
      <c r="D19" s="22" t="n">
        <v>0</v>
      </c>
      <c r="E19" s="6" t="str">
        <f aca="false">IF(ROUND(C19-D19,2)=0,"OK","CHECK")</f>
        <v>OK</v>
      </c>
    </row>
    <row r="20" customFormat="false" ht="15" hidden="false" customHeight="false" outlineLevel="0" collapsed="false">
      <c r="A20" s="9" t="s">
        <v>276</v>
      </c>
      <c r="B20" s="9"/>
      <c r="C20" s="25" t="n">
        <f aca="false">SUMPRODUCT((Mapping!$A$5:$A$60&lt;&gt;"")*(COUNTIF(Mapping!$A$5:$A$60,Mapping!$A$5:$A$60)&gt;1))</f>
        <v>0</v>
      </c>
      <c r="D20" s="26" t="n">
        <v>0</v>
      </c>
      <c r="E20" s="9" t="str">
        <f aca="false">IF(ROUND(C20-D20,2)=0,"OK","CHECK")</f>
        <v>OK</v>
      </c>
    </row>
    <row r="21" customFormat="false" ht="15" hidden="false" customHeight="false" outlineLevel="0" collapsed="false">
      <c r="A21" s="6" t="s">
        <v>277</v>
      </c>
      <c r="B21" s="6"/>
      <c r="C21" s="21" t="n">
        <f aca="false">SUMPRODUCT(--(COUNTIF(Mapping!$A$5:$A$60,Items!$A$2:$A$41)=0))</f>
        <v>39</v>
      </c>
      <c r="D21" s="22" t="n">
        <v>0</v>
      </c>
      <c r="E21" s="6" t="str">
        <f aca="false">IF(ROUND(C21-D21,2)=0,"OK","CHECK")</f>
        <v>CHECK</v>
      </c>
    </row>
    <row r="23" customFormat="false" ht="15" hidden="false" customHeight="false" outlineLevel="0" collapsed="false">
      <c r="A23" s="2" t="s">
        <v>278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2026-10-26T05:19:44Z</dcterms:created>
  <dc:creator>openpyxl</dc:creator>
  <dc:description/>
  <dc:language>en-US</dc:language>
  <cp:lastModifiedBy/>
  <dcterms:modified xsi:type="dcterms:W3CDTF">2026-10-26T05:19:44Z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